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Zał 1" sheetId="1" r:id="rId1"/>
  </sheets>
  <definedNames>
    <definedName name="Dział">'Zał 1'!$A$10:$A$22</definedName>
    <definedName name="_xlnm.Print_Area" localSheetId="0">'Zał 1'!$A$1:$G$170</definedName>
    <definedName name="_xlnm.Print_Titles" localSheetId="0">'Zał 1'!$7:$8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5" authorId="0">
      <text>
        <r>
          <rPr>
            <b/>
            <sz val="8"/>
            <color indexed="8"/>
            <rFont val="Times New Roman"/>
            <family val="1"/>
          </rPr>
          <t xml:space="preserve">a:
</t>
        </r>
      </text>
    </comment>
  </commentList>
</comments>
</file>

<file path=xl/sharedStrings.xml><?xml version="1.0" encoding="utf-8"?>
<sst xmlns="http://schemas.openxmlformats.org/spreadsheetml/2006/main" count="203" uniqueCount="125">
  <si>
    <t>Załącznik Nr 1</t>
  </si>
  <si>
    <t>Klasyfikacja budżet.</t>
  </si>
  <si>
    <t>Treść</t>
  </si>
  <si>
    <t>Plan</t>
  </si>
  <si>
    <t>wykonanie</t>
  </si>
  <si>
    <t>procent</t>
  </si>
  <si>
    <t>Dział</t>
  </si>
  <si>
    <t>Rozdz.</t>
  </si>
  <si>
    <t>010</t>
  </si>
  <si>
    <t>Rolnictwo i łowiectwo</t>
  </si>
  <si>
    <t>0690</t>
  </si>
  <si>
    <t>Wpływy z różnych opłat</t>
  </si>
  <si>
    <t>01095</t>
  </si>
  <si>
    <t>Pozostała działalność</t>
  </si>
  <si>
    <t>2010</t>
  </si>
  <si>
    <t>Dot.cel.otrz.z b.p. na real.zad.bież.z zakr. admin. rząd. oraz innych zadań zlec.gminom ustawami</t>
  </si>
  <si>
    <t>Transport i łączność</t>
  </si>
  <si>
    <t>Drogi publiczne powiatowe</t>
  </si>
  <si>
    <t>Dotacje celowe otrzymane z powiatu na zadanie bieżące realizowane na podstawie porozumień ( umów) między jednostkami samorządu terytorialnego</t>
  </si>
  <si>
    <t>Drogi publiczne gminne</t>
  </si>
  <si>
    <t>Gospodarka mieszkaniowa</t>
  </si>
  <si>
    <t>Gospodarka gruntami i nieruchomościami</t>
  </si>
  <si>
    <t>0470</t>
  </si>
  <si>
    <t>Wpływy z opłat za zarząd,użytk.i użytk.wieczyste nieruchom.</t>
  </si>
  <si>
    <t>0750</t>
  </si>
  <si>
    <t>Dochody z najmu i dzierż.skł.maj.S.P.lub jedn.sam.ter.oraz innych umów o pod.char.</t>
  </si>
  <si>
    <t>0770</t>
  </si>
  <si>
    <t>0920</t>
  </si>
  <si>
    <t>Pozostałe odsetki</t>
  </si>
  <si>
    <t>0970</t>
  </si>
  <si>
    <t>Administracja publiczna</t>
  </si>
  <si>
    <t>Urzędy wojewódzkie</t>
  </si>
  <si>
    <t>Dot.cel.otrz.z b.p. na real.zad.bież.z zakr.admin.rząd.oraz innych zad.zlec.gminie ustawami</t>
  </si>
  <si>
    <t>Dochody jednostek samorządu terytorialnego związane z realizacją zadań z zakresu administracji rządowej oraz innych zadań zleconych ustawami.</t>
  </si>
  <si>
    <t>Urzędy gmin</t>
  </si>
  <si>
    <t>Wpływy z różnych dochodów</t>
  </si>
  <si>
    <t>Urzędy nacz.org.wł. państw.,kontroli i ochr.prawa oraz sądownictwa</t>
  </si>
  <si>
    <t xml:space="preserve">Urzędy nacz.org.wł. państw.,kontroli i ochr.prawa </t>
  </si>
  <si>
    <t>Doch.od os.pr.,od os.fizycznych i od innych jedn.nie pos.osobow.prawnej</t>
  </si>
  <si>
    <t>Wpływy z podatku dochodowego od osób fizycznych.</t>
  </si>
  <si>
    <t>0350</t>
  </si>
  <si>
    <t>Podatek od działalności gospodarczej osób fiz., opł.w formie karty podatkowej</t>
  </si>
  <si>
    <t>0910</t>
  </si>
  <si>
    <t>Odsetki od nieterminowych wpłat</t>
  </si>
  <si>
    <t>Wpływy z pod.roln.,p.leśn.,p.od czynności cywilnopr. oraz pod.i opł.lok.od os.pr.i innych jedn.org.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</si>
  <si>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</si>
  <si>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</si>
  <si>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</si>
  <si>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</si>
  <si>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</si>
  <si>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</si>
  <si>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</si>
  <si>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</si>
  <si>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</si>
  <si>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</si>
  <si>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Odsetki od nieterminowych wpłat z tyt. pod. i opłat</t>
  </si>
  <si>
    <t>Wpływy z pod.roln.,p.leśn.,pod. Od spadków i darowizn,pod.od czynności cywilnopr., oraz  oraz pod.i opł.lokalnych od osób fizycznych</t>
  </si>
  <si>
    <t>0360</t>
  </si>
  <si>
    <t>Podatek od spadków i darowizn</t>
  </si>
  <si>
    <t>0430</t>
  </si>
  <si>
    <t xml:space="preserve">Wpływy z opłaty targowej </t>
  </si>
  <si>
    <t>Wpływy z innych opłat stan.doch.jedn.sam.ter.na podst ustaw</t>
  </si>
  <si>
    <t>0410</t>
  </si>
  <si>
    <t>Wpływy z opłaty skarbowej</t>
  </si>
  <si>
    <t>0480</t>
  </si>
  <si>
    <t>Wpływy  z opłat za zezwolenia na sprzedaż alkoholu</t>
  </si>
  <si>
    <t>0490</t>
  </si>
  <si>
    <t>Wpływy z innych lokalnych opłat pobieranych przez jednostki samorządu terytorialnego na podstawie odrębnych ustaw</t>
  </si>
  <si>
    <t>Udziały gmin w pod.stanowiących dochód b.p.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</si>
  <si>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</si>
  <si>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</si>
  <si>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</si>
  <si>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</si>
  <si>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</si>
  <si>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og.dla jedn.sam.teryt.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</si>
  <si>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</si>
  <si>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</si>
  <si>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</si>
  <si>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</si>
  <si>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</si>
  <si>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</si>
  <si>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0830</t>
  </si>
  <si>
    <t>Wpływy z usług</t>
  </si>
  <si>
    <t>Wpływy z tytułu pomocy finansowej udzielanej między jednostkami samorządu terytorialnego na dofinansowanie własnych zadań inwestycyjnych i zakupów inwestycyjnych</t>
  </si>
  <si>
    <t>Pomoc społeczna</t>
  </si>
  <si>
    <t>Świadczenia rodzinne oraz składki na ubezpieczenia emerytalnei rentowe z ubezpieczenia społecznego</t>
  </si>
  <si>
    <t>Zasiłki i pomoc w nat.oraz skł.na ubezp.społ.</t>
  </si>
  <si>
    <t>Dotacje cel.otrz.z b.p. na realiz. własnych zad.bieżących gmin</t>
  </si>
  <si>
    <t>Ośrodki pomocy społecznej</t>
  </si>
  <si>
    <t>Edukacyjna opieka wychowawcza</t>
  </si>
  <si>
    <t>Pomoc materialna dla uczniów</t>
  </si>
  <si>
    <t>Gospodarka komunalna i ochrona środowiska</t>
  </si>
  <si>
    <t xml:space="preserve">         Ogółem</t>
  </si>
  <si>
    <t>Pozostała działalnosć</t>
  </si>
  <si>
    <t>Stołówki szkolne</t>
  </si>
  <si>
    <t>2009</t>
  </si>
  <si>
    <t>Działalność usługowa</t>
  </si>
  <si>
    <t>Wykonanie dochodów budżetu gminy za I półrocze 2010 r.</t>
  </si>
  <si>
    <t>6260</t>
  </si>
  <si>
    <t>Dotacje otrzymane z funduszy celowych na finansowanie lub dofinansowanie kosztów realizacji inwestycji i zakupów inwestycyjnych jednostek zaliczanych do sektora finansów publicznych</t>
  </si>
  <si>
    <t>6309</t>
  </si>
  <si>
    <t>Prace geologiczne</t>
  </si>
  <si>
    <t>0590</t>
  </si>
  <si>
    <t>Wpływy z opłat za koncesje i licencje</t>
  </si>
  <si>
    <t>Wybory prezydenta Rzeczpospolitej Polskiej</t>
  </si>
  <si>
    <t>Wybory do rad gmin, rad powiatów i sejmików województw, wybory wójtów, burmistrzów i prezydentów miast oraz referenda gminne, powiatowe i wojewódzkie</t>
  </si>
  <si>
    <t>2030</t>
  </si>
  <si>
    <t>Dotacje celowe otrzymane z budżetu państwa na realizację inwestycji i zakupów inwestycyjnych własnych gmin</t>
  </si>
  <si>
    <t>Przedszkola</t>
  </si>
  <si>
    <t>Dotacje celowe w ramach programów finansowanych z udziałem środków europejskich oraz środków o których mowa w art.. 5 ust. 1 pkt 3 oraz ust. 3 pkt 5 i 6 ustawy, lub płatności w ramach budżetu środków europejskich</t>
  </si>
  <si>
    <t>2007</t>
  </si>
  <si>
    <t>6207</t>
  </si>
  <si>
    <t>6209</t>
  </si>
  <si>
    <t>Wpływy z róznych opłat</t>
  </si>
  <si>
    <t>Składki  na ubezpieczenia zdrowotne opłacane za osoby pobierające niektóre świadczenia z pomocy społecznej, niektóre świadczenia rodzinne oraz za osoby uczestniczące w zajęciach w centrum integracji społecznej</t>
  </si>
  <si>
    <t>Zasiłki stałe</t>
  </si>
  <si>
    <t>Pozostałe zadnia w zakresie polityki społecznej</t>
  </si>
  <si>
    <t>Wpływy z różnych dpchodów</t>
  </si>
  <si>
    <t>Dochody bieżące</t>
  </si>
  <si>
    <t>Dochody majątkowe</t>
  </si>
  <si>
    <t>Wpłaty z tytułu odpłatnego nabycia prawa własności oraz prawa użytkowania wieczystego nieruchomości</t>
  </si>
  <si>
    <t>OGÓŁEM DOCHODY BIEŻĄCE</t>
  </si>
  <si>
    <t>OGÓŁEM DOCHODY MAJĄTKOWE</t>
  </si>
  <si>
    <t>Wójt Gminy Somianka</t>
  </si>
  <si>
    <t xml:space="preserve">  /-/ Andrzej Żołyński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</si>
</sst>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0"/>
    <numFmt numFmtId="168" formatCode="#,##0.0000"/>
  </numFmts>
  <fonts count="14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color indexed="8"/>
      <name val="Times New Roman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9" fontId="0" fillId="0" borderId="0" xfId="17" applyFont="1" applyFill="1" applyBorder="1" applyAlignment="1" applyProtection="1">
      <alignment horizontal="right"/>
      <protection/>
    </xf>
    <xf numFmtId="0" fontId="0" fillId="0" borderId="0" xfId="0" applyAlignment="1">
      <alignment wrapText="1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" fontId="4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9" fontId="4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4" fontId="4" fillId="0" borderId="1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4" fontId="2" fillId="0" borderId="15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4" fontId="2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49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4" fontId="4" fillId="0" borderId="24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 vertical="center"/>
    </xf>
    <xf numFmtId="4" fontId="4" fillId="0" borderId="15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9" fillId="0" borderId="12" xfId="0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8" fillId="0" borderId="26" xfId="0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0" fontId="8" fillId="0" borderId="28" xfId="0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8" fillId="0" borderId="34" xfId="0" applyFont="1" applyBorder="1" applyAlignment="1">
      <alignment horizontal="right"/>
    </xf>
    <xf numFmtId="49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4" fontId="4" fillId="0" borderId="37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7" xfId="0" applyFont="1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29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0" fontId="4" fillId="0" borderId="36" xfId="0" applyFont="1" applyBorder="1" applyAlignment="1">
      <alignment vertical="center" wrapText="1"/>
    </xf>
    <xf numFmtId="4" fontId="4" fillId="0" borderId="37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32" xfId="0" applyNumberFormat="1" applyFont="1" applyFill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 wrapText="1"/>
    </xf>
    <xf numFmtId="0" fontId="2" fillId="0" borderId="30" xfId="0" applyFont="1" applyBorder="1" applyAlignment="1">
      <alignment wrapText="1"/>
    </xf>
    <xf numFmtId="0" fontId="9" fillId="0" borderId="34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4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38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8" fillId="0" borderId="28" xfId="0" applyFont="1" applyBorder="1" applyAlignment="1">
      <alignment/>
    </xf>
    <xf numFmtId="0" fontId="2" fillId="0" borderId="30" xfId="0" applyFont="1" applyBorder="1" applyAlignment="1">
      <alignment wrapText="1"/>
    </xf>
    <xf numFmtId="4" fontId="8" fillId="0" borderId="3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4" fontId="2" fillId="0" borderId="15" xfId="0" applyNumberFormat="1" applyFont="1" applyBorder="1" applyAlignment="1">
      <alignment/>
    </xf>
    <xf numFmtId="49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4" fontId="2" fillId="0" borderId="32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4" fillId="0" borderId="30" xfId="0" applyFont="1" applyBorder="1" applyAlignment="1">
      <alignment/>
    </xf>
    <xf numFmtId="4" fontId="2" fillId="0" borderId="32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4" fillId="0" borderId="26" xfId="0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9" fillId="0" borderId="45" xfId="0" applyFont="1" applyBorder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46" xfId="0" applyFont="1" applyBorder="1" applyAlignment="1">
      <alignment/>
    </xf>
    <xf numFmtId="4" fontId="4" fillId="0" borderId="46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49" fontId="4" fillId="0" borderId="49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4" fontId="4" fillId="0" borderId="49" xfId="0" applyNumberFormat="1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49" fontId="2" fillId="0" borderId="51" xfId="0" applyNumberFormat="1" applyFont="1" applyBorder="1" applyAlignment="1">
      <alignment horizontal="center"/>
    </xf>
    <xf numFmtId="0" fontId="2" fillId="0" borderId="51" xfId="0" applyFont="1" applyBorder="1" applyAlignment="1">
      <alignment wrapText="1"/>
    </xf>
    <xf numFmtId="4" fontId="2" fillId="0" borderId="51" xfId="0" applyNumberFormat="1" applyFont="1" applyBorder="1" applyAlignment="1">
      <alignment horizontal="right"/>
    </xf>
    <xf numFmtId="4" fontId="2" fillId="0" borderId="52" xfId="0" applyNumberFormat="1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49" fontId="2" fillId="0" borderId="54" xfId="0" applyNumberFormat="1" applyFont="1" applyBorder="1" applyAlignment="1">
      <alignment horizontal="center"/>
    </xf>
    <xf numFmtId="0" fontId="2" fillId="0" borderId="54" xfId="0" applyFont="1" applyBorder="1" applyAlignment="1">
      <alignment wrapText="1"/>
    </xf>
    <xf numFmtId="4" fontId="2" fillId="0" borderId="54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4" fillId="0" borderId="55" xfId="0" applyFont="1" applyBorder="1" applyAlignment="1">
      <alignment wrapText="1"/>
    </xf>
    <xf numFmtId="4" fontId="4" fillId="0" borderId="31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/>
    </xf>
    <xf numFmtId="0" fontId="2" fillId="0" borderId="21" xfId="0" applyFont="1" applyBorder="1" applyAlignment="1">
      <alignment horizontal="center" vertical="top"/>
    </xf>
    <xf numFmtId="0" fontId="2" fillId="0" borderId="56" xfId="0" applyFont="1" applyBorder="1" applyAlignment="1">
      <alignment vertical="center" wrapText="1"/>
    </xf>
    <xf numFmtId="0" fontId="9" fillId="0" borderId="26" xfId="0" applyFont="1" applyBorder="1" applyAlignment="1">
      <alignment horizontal="right"/>
    </xf>
    <xf numFmtId="0" fontId="4" fillId="0" borderId="5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2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4" fontId="4" fillId="0" borderId="24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4" fontId="2" fillId="0" borderId="31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9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4" fontId="4" fillId="0" borderId="3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4" fontId="2" fillId="0" borderId="31" xfId="0" applyNumberFormat="1" applyFont="1" applyBorder="1" applyAlignment="1">
      <alignment/>
    </xf>
    <xf numFmtId="4" fontId="4" fillId="0" borderId="31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2" fillId="0" borderId="60" xfId="0" applyFont="1" applyBorder="1" applyAlignment="1">
      <alignment vertical="center" wrapText="1"/>
    </xf>
    <xf numFmtId="0" fontId="4" fillId="0" borderId="43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49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wrapText="1"/>
    </xf>
    <xf numFmtId="4" fontId="4" fillId="0" borderId="32" xfId="0" applyNumberFormat="1" applyFont="1" applyBorder="1" applyAlignment="1">
      <alignment horizontal="right"/>
    </xf>
    <xf numFmtId="0" fontId="2" fillId="0" borderId="23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4" fontId="4" fillId="0" borderId="32" xfId="0" applyNumberFormat="1" applyFont="1" applyBorder="1" applyAlignment="1">
      <alignment/>
    </xf>
    <xf numFmtId="4" fontId="4" fillId="0" borderId="32" xfId="0" applyNumberFormat="1" applyFont="1" applyBorder="1" applyAlignment="1">
      <alignment horizontal="right"/>
    </xf>
    <xf numFmtId="43" fontId="1" fillId="0" borderId="58" xfId="15" applyBorder="1" applyAlignment="1">
      <alignment horizontal="center" vertical="center"/>
    </xf>
    <xf numFmtId="43" fontId="11" fillId="0" borderId="9" xfId="15" applyFont="1" applyBorder="1" applyAlignment="1">
      <alignment horizontal="right"/>
    </xf>
    <xf numFmtId="43" fontId="12" fillId="0" borderId="15" xfId="15" applyFont="1" applyBorder="1" applyAlignment="1">
      <alignment horizontal="right"/>
    </xf>
    <xf numFmtId="43" fontId="12" fillId="0" borderId="20" xfId="15" applyFont="1" applyBorder="1" applyAlignment="1">
      <alignment horizontal="right"/>
    </xf>
    <xf numFmtId="43" fontId="11" fillId="0" borderId="24" xfId="15" applyFont="1" applyBorder="1" applyAlignment="1">
      <alignment horizontal="right"/>
    </xf>
    <xf numFmtId="43" fontId="11" fillId="0" borderId="15" xfId="15" applyFont="1" applyBorder="1" applyAlignment="1">
      <alignment horizontal="right"/>
    </xf>
    <xf numFmtId="43" fontId="12" fillId="0" borderId="32" xfId="15" applyFont="1" applyBorder="1" applyAlignment="1">
      <alignment horizontal="right"/>
    </xf>
    <xf numFmtId="43" fontId="11" fillId="0" borderId="37" xfId="15" applyFont="1" applyBorder="1" applyAlignment="1">
      <alignment horizontal="right"/>
    </xf>
    <xf numFmtId="43" fontId="12" fillId="0" borderId="31" xfId="15" applyFont="1" applyBorder="1" applyAlignment="1">
      <alignment horizontal="right"/>
    </xf>
    <xf numFmtId="43" fontId="12" fillId="0" borderId="46" xfId="15" applyFont="1" applyBorder="1" applyAlignment="1">
      <alignment horizontal="right"/>
    </xf>
    <xf numFmtId="43" fontId="12" fillId="0" borderId="49" xfId="15" applyFont="1" applyBorder="1" applyAlignment="1">
      <alignment horizontal="right"/>
    </xf>
    <xf numFmtId="43" fontId="12" fillId="0" borderId="54" xfId="15" applyFont="1" applyBorder="1" applyAlignment="1">
      <alignment horizontal="right"/>
    </xf>
    <xf numFmtId="43" fontId="12" fillId="0" borderId="51" xfId="15" applyFont="1" applyBorder="1" applyAlignment="1">
      <alignment horizontal="right"/>
    </xf>
    <xf numFmtId="43" fontId="11" fillId="0" borderId="37" xfId="15" applyFont="1" applyBorder="1" applyAlignment="1">
      <alignment horizontal="right" vertical="center"/>
    </xf>
    <xf numFmtId="43" fontId="11" fillId="0" borderId="32" xfId="15" applyFont="1" applyBorder="1" applyAlignment="1">
      <alignment horizontal="right"/>
    </xf>
    <xf numFmtId="43" fontId="12" fillId="0" borderId="10" xfId="15" applyFont="1" applyBorder="1" applyAlignment="1">
      <alignment horizontal="right"/>
    </xf>
    <xf numFmtId="43" fontId="11" fillId="0" borderId="31" xfId="15" applyFont="1" applyBorder="1" applyAlignment="1">
      <alignment horizontal="right"/>
    </xf>
    <xf numFmtId="43" fontId="11" fillId="0" borderId="15" xfId="15" applyFont="1" applyBorder="1" applyAlignment="1">
      <alignment horizontal="right" wrapText="1"/>
    </xf>
    <xf numFmtId="43" fontId="11" fillId="0" borderId="37" xfId="15" applyFont="1" applyBorder="1" applyAlignment="1">
      <alignment/>
    </xf>
    <xf numFmtId="43" fontId="11" fillId="0" borderId="15" xfId="15" applyFont="1" applyBorder="1" applyAlignment="1">
      <alignment/>
    </xf>
    <xf numFmtId="43" fontId="12" fillId="0" borderId="15" xfId="15" applyFont="1" applyBorder="1" applyAlignment="1">
      <alignment/>
    </xf>
    <xf numFmtId="43" fontId="11" fillId="0" borderId="24" xfId="15" applyFont="1" applyBorder="1" applyAlignment="1">
      <alignment/>
    </xf>
    <xf numFmtId="43" fontId="12" fillId="0" borderId="24" xfId="15" applyFont="1" applyBorder="1" applyAlignment="1">
      <alignment/>
    </xf>
    <xf numFmtId="43" fontId="11" fillId="0" borderId="31" xfId="15" applyFont="1" applyBorder="1" applyAlignment="1">
      <alignment/>
    </xf>
    <xf numFmtId="43" fontId="12" fillId="0" borderId="31" xfId="15" applyFont="1" applyBorder="1" applyAlignment="1">
      <alignment/>
    </xf>
    <xf numFmtId="43" fontId="12" fillId="0" borderId="32" xfId="15" applyFont="1" applyBorder="1" applyAlignment="1">
      <alignment/>
    </xf>
    <xf numFmtId="43" fontId="11" fillId="0" borderId="1" xfId="15" applyFont="1" applyBorder="1" applyAlignment="1">
      <alignment/>
    </xf>
    <xf numFmtId="43" fontId="12" fillId="0" borderId="1" xfId="15" applyFont="1" applyBorder="1" applyAlignment="1">
      <alignment/>
    </xf>
    <xf numFmtId="43" fontId="11" fillId="0" borderId="32" xfId="15" applyFont="1" applyBorder="1" applyAlignment="1">
      <alignment/>
    </xf>
    <xf numFmtId="43" fontId="12" fillId="0" borderId="62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44" xfId="0" applyFont="1" applyBorder="1" applyAlignment="1">
      <alignment horizontal="center" vertical="center"/>
    </xf>
    <xf numFmtId="43" fontId="1" fillId="0" borderId="1" xfId="15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view="pageBreakPreview" zoomScaleSheetLayoutView="100" workbookViewId="0" topLeftCell="A1">
      <selection activeCell="G169" sqref="G169"/>
    </sheetView>
  </sheetViews>
  <sheetFormatPr defaultColWidth="9.00390625" defaultRowHeight="12.75"/>
  <cols>
    <col min="1" max="1" width="5.125" style="0" customWidth="1"/>
    <col min="2" max="2" width="8.125" style="0" customWidth="1"/>
    <col min="3" max="3" width="7.125" style="0" customWidth="1"/>
    <col min="4" max="4" width="49.00390625" style="0" customWidth="1"/>
    <col min="5" max="5" width="19.625" style="0" customWidth="1"/>
    <col min="6" max="6" width="16.625" style="0" customWidth="1"/>
    <col min="7" max="7" width="10.00390625" style="0" customWidth="1"/>
  </cols>
  <sheetData>
    <row r="1" ht="15">
      <c r="E1" s="1" t="s">
        <v>0</v>
      </c>
    </row>
    <row r="2" spans="2:7" ht="12.75">
      <c r="B2" s="2"/>
      <c r="D2" s="3"/>
      <c r="E2" s="3"/>
      <c r="F2" s="3"/>
      <c r="G2" s="3"/>
    </row>
    <row r="3" spans="4:7" ht="12.75">
      <c r="D3" s="3"/>
      <c r="E3" s="3"/>
      <c r="F3" s="3"/>
      <c r="G3" s="3"/>
    </row>
    <row r="4" spans="1:7" ht="18">
      <c r="A4" s="250" t="s">
        <v>97</v>
      </c>
      <c r="B4" s="250"/>
      <c r="C4" s="250"/>
      <c r="D4" s="250"/>
      <c r="E4" s="250"/>
      <c r="F4" s="250"/>
      <c r="G4" s="250"/>
    </row>
    <row r="5" spans="4:7" ht="12.75">
      <c r="D5" s="4"/>
      <c r="E5" s="3"/>
      <c r="F5" s="3"/>
      <c r="G5" s="3"/>
    </row>
    <row r="7" spans="1:7" ht="15">
      <c r="A7" s="251" t="s">
        <v>1</v>
      </c>
      <c r="B7" s="251"/>
      <c r="C7" s="251"/>
      <c r="D7" s="252" t="s">
        <v>2</v>
      </c>
      <c r="E7" s="253" t="s">
        <v>3</v>
      </c>
      <c r="F7" s="254" t="s">
        <v>4</v>
      </c>
      <c r="G7" s="254" t="s">
        <v>5</v>
      </c>
    </row>
    <row r="8" spans="1:7" ht="16.5" thickBot="1" thickTop="1">
      <c r="A8" s="14" t="s">
        <v>6</v>
      </c>
      <c r="B8" s="15" t="s">
        <v>7</v>
      </c>
      <c r="C8" s="16"/>
      <c r="D8" s="252"/>
      <c r="E8" s="253"/>
      <c r="F8" s="254"/>
      <c r="G8" s="254"/>
    </row>
    <row r="9" spans="1:7" ht="16.5" thickBot="1" thickTop="1">
      <c r="A9" s="190"/>
      <c r="B9" s="190"/>
      <c r="C9" s="191"/>
      <c r="D9" s="193" t="s">
        <v>118</v>
      </c>
      <c r="E9" s="220"/>
      <c r="F9" s="192"/>
      <c r="G9" s="174"/>
    </row>
    <row r="10" spans="1:7" ht="16.5" thickTop="1">
      <c r="A10" s="17" t="s">
        <v>8</v>
      </c>
      <c r="B10" s="18"/>
      <c r="C10" s="19"/>
      <c r="D10" s="20" t="s">
        <v>9</v>
      </c>
      <c r="E10" s="221">
        <f>SUM(E12:E13)</f>
        <v>135283</v>
      </c>
      <c r="F10" s="21">
        <f>SUM(F12:F13)</f>
        <v>136388.13999999998</v>
      </c>
      <c r="G10" s="22">
        <f>(F10*100)/E10</f>
        <v>100.81690973736536</v>
      </c>
    </row>
    <row r="11" spans="1:7" ht="15.75">
      <c r="A11" s="23"/>
      <c r="B11" s="24" t="s">
        <v>12</v>
      </c>
      <c r="C11" s="25"/>
      <c r="D11" s="26" t="s">
        <v>93</v>
      </c>
      <c r="E11" s="222">
        <f>E12</f>
        <v>0</v>
      </c>
      <c r="F11" s="27">
        <f>F12</f>
        <v>1105.84</v>
      </c>
      <c r="G11" s="28">
        <v>0</v>
      </c>
    </row>
    <row r="12" spans="1:7" ht="30">
      <c r="A12" s="29"/>
      <c r="B12" s="58"/>
      <c r="C12" s="31" t="s">
        <v>24</v>
      </c>
      <c r="D12" s="32" t="s">
        <v>25</v>
      </c>
      <c r="E12" s="222">
        <v>0</v>
      </c>
      <c r="F12" s="33">
        <v>1105.84</v>
      </c>
      <c r="G12" s="28">
        <v>0</v>
      </c>
    </row>
    <row r="13" spans="1:7" ht="45">
      <c r="A13" s="29"/>
      <c r="B13" s="170"/>
      <c r="C13" s="34" t="s">
        <v>14</v>
      </c>
      <c r="D13" s="35" t="s">
        <v>15</v>
      </c>
      <c r="E13" s="222">
        <v>135283</v>
      </c>
      <c r="F13" s="28">
        <v>135282.3</v>
      </c>
      <c r="G13" s="28">
        <f>(F13*100)/E13</f>
        <v>99.99948256617607</v>
      </c>
    </row>
    <row r="14" spans="1:7" ht="15">
      <c r="A14" s="36"/>
      <c r="B14" s="37"/>
      <c r="C14" s="38"/>
      <c r="D14" s="39"/>
      <c r="E14" s="223"/>
      <c r="F14" s="40"/>
      <c r="G14" s="41"/>
    </row>
    <row r="15" spans="1:7" ht="15.75">
      <c r="A15" s="42">
        <v>600</v>
      </c>
      <c r="B15" s="43"/>
      <c r="C15" s="44"/>
      <c r="D15" s="45" t="s">
        <v>16</v>
      </c>
      <c r="E15" s="224">
        <f>E16+E20</f>
        <v>101064</v>
      </c>
      <c r="F15" s="46">
        <f>F16+F20</f>
        <v>85676.79</v>
      </c>
      <c r="G15" s="46">
        <f>(F15*100)/E15</f>
        <v>84.77478627404417</v>
      </c>
    </row>
    <row r="16" spans="1:7" ht="15.75">
      <c r="A16" s="42"/>
      <c r="B16" s="47">
        <v>60014</v>
      </c>
      <c r="C16" s="48"/>
      <c r="D16" s="49" t="s">
        <v>17</v>
      </c>
      <c r="E16" s="225">
        <f>SUM(E17:E18)</f>
        <v>101064</v>
      </c>
      <c r="F16" s="50">
        <f>SUM(F17:F18)</f>
        <v>85321.01</v>
      </c>
      <c r="G16" s="28">
        <f>(F16*100)/E16</f>
        <v>84.42275191957572</v>
      </c>
    </row>
    <row r="17" spans="1:7" ht="15.75">
      <c r="A17" s="42"/>
      <c r="B17" s="143"/>
      <c r="C17" s="169" t="s">
        <v>29</v>
      </c>
      <c r="D17" s="144" t="s">
        <v>35</v>
      </c>
      <c r="E17" s="222">
        <v>16244</v>
      </c>
      <c r="F17" s="33">
        <v>16244.08</v>
      </c>
      <c r="G17" s="28">
        <f>(F17*100)/E17</f>
        <v>100.0004924895346</v>
      </c>
    </row>
    <row r="18" spans="1:7" ht="60">
      <c r="A18" s="42"/>
      <c r="B18" s="129"/>
      <c r="C18" s="51">
        <v>2320</v>
      </c>
      <c r="D18" s="52" t="s">
        <v>18</v>
      </c>
      <c r="E18" s="222">
        <v>84820</v>
      </c>
      <c r="F18" s="33">
        <v>69076.93</v>
      </c>
      <c r="G18" s="28">
        <f>(F18*100)/E18</f>
        <v>81.43943645366657</v>
      </c>
    </row>
    <row r="19" spans="1:7" ht="15.75">
      <c r="A19" s="42"/>
      <c r="B19" s="53"/>
      <c r="C19" s="54"/>
      <c r="D19" s="55"/>
      <c r="E19" s="222"/>
      <c r="F19" s="50"/>
      <c r="G19" s="28"/>
    </row>
    <row r="20" spans="1:7" ht="15.75">
      <c r="A20" s="29"/>
      <c r="B20" s="56">
        <v>60016</v>
      </c>
      <c r="C20" s="25"/>
      <c r="D20" s="26" t="s">
        <v>19</v>
      </c>
      <c r="E20" s="222">
        <f>SUM(E21:E21)</f>
        <v>0</v>
      </c>
      <c r="F20" s="27">
        <f>SUM(F21:F21)</f>
        <v>355.78</v>
      </c>
      <c r="G20" s="33">
        <v>0</v>
      </c>
    </row>
    <row r="21" spans="1:7" ht="15.75">
      <c r="A21" s="29"/>
      <c r="B21" s="145"/>
      <c r="C21" s="31" t="s">
        <v>10</v>
      </c>
      <c r="D21" s="32" t="s">
        <v>11</v>
      </c>
      <c r="E21" s="222">
        <v>0</v>
      </c>
      <c r="F21" s="33">
        <v>355.78</v>
      </c>
      <c r="G21" s="33">
        <v>0</v>
      </c>
    </row>
    <row r="22" spans="1:7" ht="15.75" thickBot="1">
      <c r="A22" s="36"/>
      <c r="B22" s="60"/>
      <c r="C22" s="61"/>
      <c r="D22" s="62"/>
      <c r="E22" s="226"/>
      <c r="F22" s="63"/>
      <c r="G22" s="64"/>
    </row>
    <row r="23" spans="1:7" ht="15.75">
      <c r="A23" s="65">
        <v>700</v>
      </c>
      <c r="B23" s="66"/>
      <c r="C23" s="67"/>
      <c r="D23" s="68" t="s">
        <v>20</v>
      </c>
      <c r="E23" s="227">
        <f>SUM(E24)</f>
        <v>108000</v>
      </c>
      <c r="F23" s="69">
        <f>F24</f>
        <v>50248.28</v>
      </c>
      <c r="G23" s="69">
        <f>(F23*100)/E23</f>
        <v>46.526185185185184</v>
      </c>
    </row>
    <row r="24" spans="1:7" ht="15.75">
      <c r="A24" s="70"/>
      <c r="B24" s="56">
        <v>70005</v>
      </c>
      <c r="C24" s="25"/>
      <c r="D24" s="71" t="s">
        <v>21</v>
      </c>
      <c r="E24" s="225">
        <f>SUM(E25:E28)</f>
        <v>108000</v>
      </c>
      <c r="F24" s="27">
        <f>SUM(F25:F28)</f>
        <v>50248.28</v>
      </c>
      <c r="G24" s="27">
        <f>(F24*100)/E24</f>
        <v>46.526185185185184</v>
      </c>
    </row>
    <row r="25" spans="1:7" ht="15.75">
      <c r="A25" s="70"/>
      <c r="B25" s="30"/>
      <c r="C25" s="31" t="s">
        <v>22</v>
      </c>
      <c r="D25" s="72" t="s">
        <v>23</v>
      </c>
      <c r="E25" s="222">
        <v>2000</v>
      </c>
      <c r="F25" s="33">
        <v>0</v>
      </c>
      <c r="G25" s="28"/>
    </row>
    <row r="26" spans="1:7" ht="30.75">
      <c r="A26" s="70"/>
      <c r="B26" s="30"/>
      <c r="C26" s="31" t="s">
        <v>24</v>
      </c>
      <c r="D26" s="32" t="s">
        <v>25</v>
      </c>
      <c r="E26" s="222">
        <v>100000</v>
      </c>
      <c r="F26" s="33">
        <v>50184.64</v>
      </c>
      <c r="G26" s="28">
        <f>(F26*100)/E26</f>
        <v>50.18464</v>
      </c>
    </row>
    <row r="27" spans="1:7" ht="15.75">
      <c r="A27" s="70"/>
      <c r="B27" s="30"/>
      <c r="C27" s="31" t="s">
        <v>27</v>
      </c>
      <c r="D27" s="72" t="s">
        <v>28</v>
      </c>
      <c r="E27" s="222">
        <v>1000</v>
      </c>
      <c r="F27" s="33">
        <v>63.64</v>
      </c>
      <c r="G27" s="28">
        <f>(F27*100)/E27</f>
        <v>6.364</v>
      </c>
    </row>
    <row r="28" spans="1:7" ht="15.75">
      <c r="A28" s="70"/>
      <c r="B28" s="58"/>
      <c r="C28" s="59" t="s">
        <v>29</v>
      </c>
      <c r="D28" s="144" t="s">
        <v>35</v>
      </c>
      <c r="E28" s="228">
        <v>5000</v>
      </c>
      <c r="F28" s="146">
        <v>0</v>
      </c>
      <c r="G28" s="28">
        <f>(F28*100)/E28</f>
        <v>0</v>
      </c>
    </row>
    <row r="29" spans="1:7" ht="16.5" thickBot="1">
      <c r="A29" s="73"/>
      <c r="B29" s="60"/>
      <c r="C29" s="61"/>
      <c r="D29" s="62"/>
      <c r="E29" s="226"/>
      <c r="F29" s="64"/>
      <c r="G29" s="74"/>
    </row>
    <row r="30" spans="1:7" ht="15.75">
      <c r="A30" s="147">
        <v>710</v>
      </c>
      <c r="B30" s="148"/>
      <c r="C30" s="149"/>
      <c r="D30" s="150" t="s">
        <v>96</v>
      </c>
      <c r="E30" s="229">
        <f aca="true" t="shared" si="0" ref="E30:G31">SUM(E31)</f>
        <v>0</v>
      </c>
      <c r="F30" s="151">
        <f>SUM(F32:F33)</f>
        <v>7238.66</v>
      </c>
      <c r="G30" s="152">
        <f t="shared" si="0"/>
        <v>0</v>
      </c>
    </row>
    <row r="31" spans="1:7" ht="15.75">
      <c r="A31" s="147"/>
      <c r="B31" s="153">
        <v>71005</v>
      </c>
      <c r="C31" s="154"/>
      <c r="D31" s="155" t="s">
        <v>101</v>
      </c>
      <c r="E31" s="230">
        <f t="shared" si="0"/>
        <v>0</v>
      </c>
      <c r="F31" s="156">
        <f>SUM(F32:F33)</f>
        <v>7238.66</v>
      </c>
      <c r="G31" s="156">
        <f t="shared" si="0"/>
        <v>0</v>
      </c>
    </row>
    <row r="32" spans="1:7" ht="15.75">
      <c r="A32" s="70"/>
      <c r="B32" s="162"/>
      <c r="C32" s="163" t="s">
        <v>102</v>
      </c>
      <c r="D32" s="164" t="s">
        <v>103</v>
      </c>
      <c r="E32" s="231">
        <v>0</v>
      </c>
      <c r="F32" s="165">
        <v>7114.87</v>
      </c>
      <c r="G32" s="28">
        <v>0</v>
      </c>
    </row>
    <row r="33" spans="1:7" ht="15.75">
      <c r="A33" s="70"/>
      <c r="B33" s="162"/>
      <c r="C33" s="163" t="s">
        <v>29</v>
      </c>
      <c r="D33" s="164" t="s">
        <v>35</v>
      </c>
      <c r="E33" s="231"/>
      <c r="F33" s="165">
        <v>123.79</v>
      </c>
      <c r="G33" s="28">
        <v>0</v>
      </c>
    </row>
    <row r="34" spans="1:7" ht="16.5" thickBot="1">
      <c r="A34" s="73"/>
      <c r="B34" s="157"/>
      <c r="C34" s="158"/>
      <c r="D34" s="159"/>
      <c r="E34" s="232"/>
      <c r="F34" s="160"/>
      <c r="G34" s="161"/>
    </row>
    <row r="35" spans="1:7" ht="15.75">
      <c r="A35" s="70">
        <v>750</v>
      </c>
      <c r="B35" s="66"/>
      <c r="C35" s="75"/>
      <c r="D35" s="68" t="s">
        <v>30</v>
      </c>
      <c r="E35" s="227">
        <f>E36++E40</f>
        <v>59420</v>
      </c>
      <c r="F35" s="69">
        <f>F36++F40</f>
        <v>32539.54</v>
      </c>
      <c r="G35" s="69">
        <f>(F35*100)/E35</f>
        <v>54.761932009424434</v>
      </c>
    </row>
    <row r="36" spans="1:7" ht="15.75">
      <c r="A36" s="70"/>
      <c r="B36" s="56">
        <v>75011</v>
      </c>
      <c r="C36" s="76"/>
      <c r="D36" s="71" t="s">
        <v>31</v>
      </c>
      <c r="E36" s="225">
        <f>SUM(E38:E38)</f>
        <v>57920</v>
      </c>
      <c r="F36" s="27">
        <f>SUM(F37:F38)</f>
        <v>31197</v>
      </c>
      <c r="G36" s="27">
        <f>(F36*100)/E36</f>
        <v>53.862223756906076</v>
      </c>
    </row>
    <row r="37" spans="1:7" ht="15.75">
      <c r="A37" s="70"/>
      <c r="B37" s="56"/>
      <c r="C37" s="31" t="s">
        <v>29</v>
      </c>
      <c r="D37" s="164" t="s">
        <v>35</v>
      </c>
      <c r="E37" s="222"/>
      <c r="F37" s="33">
        <v>12</v>
      </c>
      <c r="G37" s="33"/>
    </row>
    <row r="38" spans="1:7" ht="45.75">
      <c r="A38" s="70"/>
      <c r="B38" s="30"/>
      <c r="C38" s="31" t="s">
        <v>14</v>
      </c>
      <c r="D38" s="32" t="s">
        <v>32</v>
      </c>
      <c r="E38" s="222">
        <v>57920</v>
      </c>
      <c r="F38" s="33">
        <v>31185</v>
      </c>
      <c r="G38" s="28">
        <f>(F38*100)/E38</f>
        <v>53.84150552486188</v>
      </c>
    </row>
    <row r="39" spans="1:7" ht="15.75">
      <c r="A39" s="70"/>
      <c r="B39" s="30"/>
      <c r="C39" s="31"/>
      <c r="D39" s="32"/>
      <c r="E39" s="222"/>
      <c r="F39" s="33"/>
      <c r="G39" s="33"/>
    </row>
    <row r="40" spans="1:7" ht="15.75">
      <c r="A40" s="70"/>
      <c r="B40" s="56">
        <v>75023</v>
      </c>
      <c r="C40" s="25"/>
      <c r="D40" s="26" t="s">
        <v>34</v>
      </c>
      <c r="E40" s="225">
        <f>SUM(E41:E42)</f>
        <v>1500</v>
      </c>
      <c r="F40" s="27">
        <f>SUM(F41:F42)</f>
        <v>1342.54</v>
      </c>
      <c r="G40" s="27">
        <f>(F40*100)/E40</f>
        <v>89.50266666666667</v>
      </c>
    </row>
    <row r="41" spans="1:7" ht="30.75">
      <c r="A41" s="70"/>
      <c r="B41" s="30"/>
      <c r="C41" s="31" t="s">
        <v>24</v>
      </c>
      <c r="D41" s="32" t="s">
        <v>25</v>
      </c>
      <c r="E41" s="222">
        <v>500</v>
      </c>
      <c r="F41" s="33">
        <v>0</v>
      </c>
      <c r="G41" s="28">
        <f>(F41*100)/E41</f>
        <v>0</v>
      </c>
    </row>
    <row r="42" spans="1:7" ht="15.75">
      <c r="A42" s="70"/>
      <c r="B42" s="30"/>
      <c r="C42" s="31" t="s">
        <v>29</v>
      </c>
      <c r="D42" s="32" t="s">
        <v>35</v>
      </c>
      <c r="E42" s="222">
        <v>1000</v>
      </c>
      <c r="F42" s="33">
        <v>1342.54</v>
      </c>
      <c r="G42" s="28">
        <f>(F42*100)/E42</f>
        <v>134.254</v>
      </c>
    </row>
    <row r="43" spans="1:7" ht="16.5" thickBot="1">
      <c r="A43" s="73"/>
      <c r="B43" s="60"/>
      <c r="C43" s="78"/>
      <c r="D43" s="62"/>
      <c r="E43" s="226"/>
      <c r="F43" s="64"/>
      <c r="G43" s="64"/>
    </row>
    <row r="44" spans="1:8" ht="31.5">
      <c r="A44" s="70">
        <v>751</v>
      </c>
      <c r="B44" s="66"/>
      <c r="C44" s="79"/>
      <c r="D44" s="80" t="s">
        <v>36</v>
      </c>
      <c r="E44" s="233">
        <f>SUM(E49+E47+E45)</f>
        <v>32079</v>
      </c>
      <c r="F44" s="81">
        <f>SUM(F49+F47+F45)</f>
        <v>31534.09</v>
      </c>
      <c r="G44" s="81">
        <f aca="true" t="shared" si="1" ref="G44:G50">(F44*100)/E44</f>
        <v>98.30134979269927</v>
      </c>
      <c r="H44" s="5"/>
    </row>
    <row r="45" spans="1:7" ht="15.75">
      <c r="A45" s="70"/>
      <c r="B45" s="56">
        <v>75101</v>
      </c>
      <c r="C45" s="82"/>
      <c r="D45" s="71" t="s">
        <v>37</v>
      </c>
      <c r="E45" s="225">
        <f>E46</f>
        <v>864</v>
      </c>
      <c r="F45" s="27">
        <f>F46</f>
        <v>432</v>
      </c>
      <c r="G45" s="27">
        <f t="shared" si="1"/>
        <v>50</v>
      </c>
    </row>
    <row r="46" spans="1:7" ht="45.75">
      <c r="A46" s="70"/>
      <c r="B46" s="30"/>
      <c r="C46" s="31" t="s">
        <v>14</v>
      </c>
      <c r="D46" s="32" t="s">
        <v>32</v>
      </c>
      <c r="E46" s="222">
        <v>864</v>
      </c>
      <c r="F46" s="33">
        <v>432</v>
      </c>
      <c r="G46" s="28">
        <f t="shared" si="1"/>
        <v>50</v>
      </c>
    </row>
    <row r="47" spans="1:7" ht="32.25" thickBot="1">
      <c r="A47" s="73"/>
      <c r="B47" s="210">
        <v>75107</v>
      </c>
      <c r="C47" s="211"/>
      <c r="D47" s="212" t="s">
        <v>104</v>
      </c>
      <c r="E47" s="234">
        <f>SUM(E48)</f>
        <v>29150</v>
      </c>
      <c r="F47" s="213">
        <f>SUM(F48)</f>
        <v>29150</v>
      </c>
      <c r="G47" s="213">
        <f t="shared" si="1"/>
        <v>100</v>
      </c>
    </row>
    <row r="48" spans="1:7" ht="45.75">
      <c r="A48" s="70"/>
      <c r="B48" s="206"/>
      <c r="C48" s="207" t="s">
        <v>14</v>
      </c>
      <c r="D48" s="208" t="s">
        <v>32</v>
      </c>
      <c r="E48" s="235">
        <v>29150</v>
      </c>
      <c r="F48" s="209">
        <v>29150</v>
      </c>
      <c r="G48" s="140">
        <f t="shared" si="1"/>
        <v>100</v>
      </c>
    </row>
    <row r="49" spans="1:7" ht="78.75">
      <c r="A49" s="70"/>
      <c r="B49" s="145">
        <v>75109</v>
      </c>
      <c r="C49" s="166"/>
      <c r="D49" s="167" t="s">
        <v>105</v>
      </c>
      <c r="E49" s="236">
        <f>SUM(E50)</f>
        <v>2065</v>
      </c>
      <c r="F49" s="168">
        <f>SUM(F50)</f>
        <v>1952.09</v>
      </c>
      <c r="G49" s="27">
        <f t="shared" si="1"/>
        <v>94.53220338983051</v>
      </c>
    </row>
    <row r="50" spans="1:7" ht="45.75">
      <c r="A50" s="70"/>
      <c r="B50" s="172"/>
      <c r="C50" s="59" t="s">
        <v>14</v>
      </c>
      <c r="D50" s="32" t="s">
        <v>32</v>
      </c>
      <c r="E50" s="228">
        <v>2065</v>
      </c>
      <c r="F50" s="146">
        <v>1952.09</v>
      </c>
      <c r="G50" s="28">
        <f t="shared" si="1"/>
        <v>94.53220338983051</v>
      </c>
    </row>
    <row r="51" spans="1:9" ht="16.5" thickBot="1">
      <c r="A51" s="73"/>
      <c r="B51" s="60"/>
      <c r="C51" s="61"/>
      <c r="D51" s="62"/>
      <c r="E51" s="226"/>
      <c r="F51" s="86"/>
      <c r="G51" s="86"/>
      <c r="I51" s="6"/>
    </row>
    <row r="52" spans="1:7" ht="31.5">
      <c r="A52" s="70">
        <v>756</v>
      </c>
      <c r="B52" s="66"/>
      <c r="C52" s="87"/>
      <c r="D52" s="88" t="s">
        <v>38</v>
      </c>
      <c r="E52" s="227">
        <f>E53+E57+E74+E79+E63</f>
        <v>3789948</v>
      </c>
      <c r="F52" s="69">
        <f>F53+F57+F74+F79+F63</f>
        <v>1835929.7199999997</v>
      </c>
      <c r="G52" s="69">
        <f>(F52*100)/E52</f>
        <v>48.44208205495167</v>
      </c>
    </row>
    <row r="53" spans="1:7" ht="15.75">
      <c r="A53" s="89"/>
      <c r="B53" s="56">
        <v>75601</v>
      </c>
      <c r="C53" s="25"/>
      <c r="D53" s="71" t="s">
        <v>39</v>
      </c>
      <c r="E53" s="225">
        <f>SUM(E54:E55)</f>
        <v>23000</v>
      </c>
      <c r="F53" s="27">
        <f>SUM(F54+F55)</f>
        <v>4004</v>
      </c>
      <c r="G53" s="27">
        <f>(F53*100)/E53</f>
        <v>17.408695652173915</v>
      </c>
    </row>
    <row r="54" spans="1:7" ht="30.75">
      <c r="A54" s="70"/>
      <c r="B54" s="30"/>
      <c r="C54" s="31" t="s">
        <v>40</v>
      </c>
      <c r="D54" s="32" t="s">
        <v>41</v>
      </c>
      <c r="E54" s="222">
        <v>22000</v>
      </c>
      <c r="F54" s="33">
        <v>4004</v>
      </c>
      <c r="G54" s="28">
        <f>(F54*100)/E54</f>
        <v>18.2</v>
      </c>
    </row>
    <row r="55" spans="1:7" ht="15.75">
      <c r="A55" s="70"/>
      <c r="B55" s="30"/>
      <c r="C55" s="31" t="s">
        <v>42</v>
      </c>
      <c r="D55" s="32" t="s">
        <v>43</v>
      </c>
      <c r="E55" s="222">
        <v>1000</v>
      </c>
      <c r="F55" s="33">
        <v>0</v>
      </c>
      <c r="G55" s="28">
        <f>(F55*100)/E55</f>
        <v>0</v>
      </c>
    </row>
    <row r="56" spans="1:7" ht="15.75">
      <c r="A56" s="70"/>
      <c r="B56" s="30"/>
      <c r="C56" s="31"/>
      <c r="D56" s="32"/>
      <c r="E56" s="222"/>
      <c r="F56" s="33"/>
      <c r="G56" s="33"/>
    </row>
    <row r="57" spans="1:7" s="7" customFormat="1" ht="47.25">
      <c r="A57" s="90"/>
      <c r="B57" s="91">
        <v>75615</v>
      </c>
      <c r="C57" s="92"/>
      <c r="D57" s="26" t="s">
        <v>44</v>
      </c>
      <c r="E57" s="237">
        <f>SUM(E58:E61)</f>
        <v>537120</v>
      </c>
      <c r="F57" s="93">
        <f>SUM(F58:F61)</f>
        <v>273834.44</v>
      </c>
      <c r="G57" s="27">
        <f>(F57*100)/E57</f>
        <v>50.9819854036342</v>
      </c>
    </row>
    <row r="58" spans="1:7" ht="15.75">
      <c r="A58" s="70"/>
      <c r="B58" s="30"/>
      <c r="C58" s="31" t="s">
        <v>45</v>
      </c>
      <c r="D58" s="72" t="s">
        <v>46</v>
      </c>
      <c r="E58" s="222">
        <v>506000</v>
      </c>
      <c r="F58" s="33">
        <v>255720.44</v>
      </c>
      <c r="G58" s="28">
        <f>(F58*100)/E58</f>
        <v>50.537636363636366</v>
      </c>
    </row>
    <row r="59" spans="1:7" ht="15.75">
      <c r="A59" s="70"/>
      <c r="B59" s="30"/>
      <c r="C59" s="31" t="s">
        <v>47</v>
      </c>
      <c r="D59" s="72" t="s">
        <v>48</v>
      </c>
      <c r="E59" s="222">
        <v>0</v>
      </c>
      <c r="F59" s="33">
        <v>113</v>
      </c>
      <c r="G59" s="28"/>
    </row>
    <row r="60" spans="1:7" ht="15.75">
      <c r="A60" s="70"/>
      <c r="B60" s="30"/>
      <c r="C60" s="31" t="s">
        <v>49</v>
      </c>
      <c r="D60" s="72" t="s">
        <v>50</v>
      </c>
      <c r="E60" s="222">
        <v>26808</v>
      </c>
      <c r="F60" s="33">
        <v>13684</v>
      </c>
      <c r="G60" s="28">
        <f>(F60*100)/E60</f>
        <v>51.044464339003284</v>
      </c>
    </row>
    <row r="61" spans="1:7" ht="15.75">
      <c r="A61" s="70"/>
      <c r="B61" s="30"/>
      <c r="C61" s="31" t="s">
        <v>51</v>
      </c>
      <c r="D61" s="72" t="s">
        <v>52</v>
      </c>
      <c r="E61" s="222">
        <v>4312</v>
      </c>
      <c r="F61" s="33">
        <v>4317</v>
      </c>
      <c r="G61" s="28">
        <f>(F61*100)/E61</f>
        <v>100.11595547309832</v>
      </c>
    </row>
    <row r="62" spans="1:7" ht="15.75">
      <c r="A62" s="70"/>
      <c r="B62" s="30"/>
      <c r="C62" s="31"/>
      <c r="D62" s="72"/>
      <c r="E62" s="222"/>
      <c r="F62" s="33"/>
      <c r="G62" s="28"/>
    </row>
    <row r="63" spans="1:7" ht="63">
      <c r="A63" s="70"/>
      <c r="B63" s="91">
        <v>75616</v>
      </c>
      <c r="C63" s="92"/>
      <c r="D63" s="26" t="s">
        <v>56</v>
      </c>
      <c r="E63" s="225">
        <f>SUM(E64:E72)</f>
        <v>1735000</v>
      </c>
      <c r="F63" s="27">
        <f>SUM(F64:F72)</f>
        <v>916097.8899999999</v>
      </c>
      <c r="G63" s="27">
        <f aca="true" t="shared" si="2" ref="G63:G70">(F63*100)/E63</f>
        <v>52.8010311239193</v>
      </c>
    </row>
    <row r="64" spans="1:7" ht="15.75">
      <c r="A64" s="70"/>
      <c r="B64" s="30"/>
      <c r="C64" s="31" t="s">
        <v>45</v>
      </c>
      <c r="D64" s="72" t="s">
        <v>46</v>
      </c>
      <c r="E64" s="222">
        <v>1060000</v>
      </c>
      <c r="F64" s="33">
        <v>582282.9</v>
      </c>
      <c r="G64" s="28">
        <f t="shared" si="2"/>
        <v>54.932349056603776</v>
      </c>
    </row>
    <row r="65" spans="1:7" ht="15.75">
      <c r="A65" s="70"/>
      <c r="B65" s="30"/>
      <c r="C65" s="31" t="s">
        <v>47</v>
      </c>
      <c r="D65" s="72" t="s">
        <v>48</v>
      </c>
      <c r="E65" s="222">
        <v>350000</v>
      </c>
      <c r="F65" s="33">
        <v>166636.72</v>
      </c>
      <c r="G65" s="28">
        <f t="shared" si="2"/>
        <v>47.61049142857143</v>
      </c>
    </row>
    <row r="66" spans="1:7" ht="15.75">
      <c r="A66" s="70"/>
      <c r="B66" s="30"/>
      <c r="C66" s="31" t="s">
        <v>49</v>
      </c>
      <c r="D66" s="72" t="s">
        <v>50</v>
      </c>
      <c r="E66" s="222">
        <v>20000</v>
      </c>
      <c r="F66" s="33">
        <v>10720.48</v>
      </c>
      <c r="G66" s="28">
        <f t="shared" si="2"/>
        <v>53.6024</v>
      </c>
    </row>
    <row r="67" spans="1:7" ht="15.75">
      <c r="A67" s="70"/>
      <c r="B67" s="30"/>
      <c r="C67" s="31" t="s">
        <v>51</v>
      </c>
      <c r="D67" s="72" t="s">
        <v>52</v>
      </c>
      <c r="E67" s="222">
        <v>176000</v>
      </c>
      <c r="F67" s="33">
        <v>79163</v>
      </c>
      <c r="G67" s="28">
        <f t="shared" si="2"/>
        <v>44.97897727272727</v>
      </c>
    </row>
    <row r="68" spans="1:7" ht="15.75">
      <c r="A68" s="70"/>
      <c r="B68" s="30"/>
      <c r="C68" s="31" t="s">
        <v>57</v>
      </c>
      <c r="D68" s="72" t="s">
        <v>58</v>
      </c>
      <c r="E68" s="222">
        <v>7000</v>
      </c>
      <c r="F68" s="33">
        <v>3554</v>
      </c>
      <c r="G68" s="28">
        <f t="shared" si="2"/>
        <v>50.77142857142857</v>
      </c>
    </row>
    <row r="69" spans="1:7" ht="15.75">
      <c r="A69" s="70"/>
      <c r="B69" s="30"/>
      <c r="C69" s="31" t="s">
        <v>59</v>
      </c>
      <c r="D69" s="72" t="s">
        <v>60</v>
      </c>
      <c r="E69" s="222">
        <v>1000</v>
      </c>
      <c r="F69" s="33">
        <v>200</v>
      </c>
      <c r="G69" s="28">
        <f t="shared" si="2"/>
        <v>20</v>
      </c>
    </row>
    <row r="70" spans="1:7" ht="15.75">
      <c r="A70" s="70"/>
      <c r="B70" s="30"/>
      <c r="C70" s="31" t="s">
        <v>53</v>
      </c>
      <c r="D70" s="72" t="s">
        <v>54</v>
      </c>
      <c r="E70" s="222">
        <v>120000</v>
      </c>
      <c r="F70" s="33">
        <v>67190.86</v>
      </c>
      <c r="G70" s="28">
        <f t="shared" si="2"/>
        <v>55.992383333333336</v>
      </c>
    </row>
    <row r="71" spans="1:7" ht="15.75">
      <c r="A71" s="70"/>
      <c r="B71" s="30"/>
      <c r="C71" s="31" t="s">
        <v>10</v>
      </c>
      <c r="D71" s="72" t="s">
        <v>11</v>
      </c>
      <c r="E71" s="222">
        <v>0</v>
      </c>
      <c r="F71" s="33">
        <v>2103.2</v>
      </c>
      <c r="G71" s="28">
        <v>0</v>
      </c>
    </row>
    <row r="72" spans="1:7" ht="15.75">
      <c r="A72" s="70"/>
      <c r="B72" s="30"/>
      <c r="C72" s="31" t="s">
        <v>42</v>
      </c>
      <c r="D72" s="72" t="s">
        <v>55</v>
      </c>
      <c r="E72" s="222">
        <v>1000</v>
      </c>
      <c r="F72" s="33">
        <v>4246.73</v>
      </c>
      <c r="G72" s="28">
        <f>(F72*100)/E72</f>
        <v>424.67299999999994</v>
      </c>
    </row>
    <row r="73" spans="1:7" ht="15.75">
      <c r="A73" s="70"/>
      <c r="B73" s="30"/>
      <c r="C73" s="31"/>
      <c r="D73" s="72"/>
      <c r="E73" s="222"/>
      <c r="F73" s="33"/>
      <c r="G73" s="33"/>
    </row>
    <row r="74" spans="1:7" ht="31.5">
      <c r="A74" s="89"/>
      <c r="B74" s="56">
        <v>75618</v>
      </c>
      <c r="C74" s="76"/>
      <c r="D74" s="26" t="s">
        <v>61</v>
      </c>
      <c r="E74" s="225">
        <f>SUM(E75:E77)</f>
        <v>126000</v>
      </c>
      <c r="F74" s="27">
        <f>SUM(F75:F77)</f>
        <v>102008.4</v>
      </c>
      <c r="G74" s="27">
        <f>(F74*100)/E74</f>
        <v>80.95904761904762</v>
      </c>
    </row>
    <row r="75" spans="1:7" ht="15.75">
      <c r="A75" s="70"/>
      <c r="B75" s="30"/>
      <c r="C75" s="31" t="s">
        <v>62</v>
      </c>
      <c r="D75" s="72" t="s">
        <v>63</v>
      </c>
      <c r="E75" s="222">
        <v>25000</v>
      </c>
      <c r="F75" s="33">
        <v>13973.5</v>
      </c>
      <c r="G75" s="28">
        <f>(F75*100)/E75</f>
        <v>55.894</v>
      </c>
    </row>
    <row r="76" spans="1:7" ht="15.75">
      <c r="A76" s="70"/>
      <c r="B76" s="30"/>
      <c r="C76" s="31" t="s">
        <v>64</v>
      </c>
      <c r="D76" s="72" t="s">
        <v>65</v>
      </c>
      <c r="E76" s="222">
        <v>100000</v>
      </c>
      <c r="F76" s="33">
        <v>88034.9</v>
      </c>
      <c r="G76" s="28">
        <f>(F76*100)/E76</f>
        <v>88.0349</v>
      </c>
    </row>
    <row r="77" spans="1:7" ht="45.75">
      <c r="A77" s="70"/>
      <c r="B77" s="30"/>
      <c r="C77" s="31" t="s">
        <v>66</v>
      </c>
      <c r="D77" s="32" t="s">
        <v>67</v>
      </c>
      <c r="E77" s="222">
        <v>1000</v>
      </c>
      <c r="F77" s="33">
        <v>0</v>
      </c>
      <c r="G77" s="28">
        <f>(F77*100)/E77</f>
        <v>0</v>
      </c>
    </row>
    <row r="78" spans="1:7" ht="15.75">
      <c r="A78" s="70"/>
      <c r="B78" s="30"/>
      <c r="C78" s="31"/>
      <c r="D78" s="72"/>
      <c r="E78" s="222"/>
      <c r="F78" s="33"/>
      <c r="G78" s="33"/>
    </row>
    <row r="79" spans="1:7" ht="15.75">
      <c r="A79" s="89"/>
      <c r="B79" s="56">
        <v>75621</v>
      </c>
      <c r="C79" s="25"/>
      <c r="D79" s="71" t="s">
        <v>68</v>
      </c>
      <c r="E79" s="225">
        <f>SUM(E80:E81)</f>
        <v>1368828</v>
      </c>
      <c r="F79" s="27">
        <f>SUM(F80:F81)</f>
        <v>539984.99</v>
      </c>
      <c r="G79" s="27">
        <f>(F79*100)/E79</f>
        <v>39.44871013743144</v>
      </c>
    </row>
    <row r="80" spans="1:7" ht="15.75">
      <c r="A80" s="70"/>
      <c r="B80" s="30"/>
      <c r="C80" s="31" t="s">
        <v>69</v>
      </c>
      <c r="D80" s="72" t="s">
        <v>70</v>
      </c>
      <c r="E80" s="222">
        <v>1328828</v>
      </c>
      <c r="F80" s="33">
        <v>537392</v>
      </c>
      <c r="G80" s="28">
        <f>(F80*100)/E80</f>
        <v>40.44105030899409</v>
      </c>
    </row>
    <row r="81" spans="1:7" ht="15.75">
      <c r="A81" s="70"/>
      <c r="B81" s="30"/>
      <c r="C81" s="31" t="s">
        <v>71</v>
      </c>
      <c r="D81" s="72" t="s">
        <v>72</v>
      </c>
      <c r="E81" s="222">
        <v>40000</v>
      </c>
      <c r="F81" s="33">
        <v>2592.99</v>
      </c>
      <c r="G81" s="28">
        <f>(F81*100)/E81</f>
        <v>6.482474999999999</v>
      </c>
    </row>
    <row r="82" spans="1:7" ht="15.75">
      <c r="A82" s="73"/>
      <c r="B82" s="60"/>
      <c r="C82" s="61"/>
      <c r="D82" s="94"/>
      <c r="E82" s="226"/>
      <c r="F82" s="64"/>
      <c r="G82" s="64"/>
    </row>
    <row r="83" spans="1:7" ht="15.75">
      <c r="A83" s="70">
        <v>758</v>
      </c>
      <c r="B83" s="95"/>
      <c r="C83" s="67"/>
      <c r="D83" s="68" t="s">
        <v>73</v>
      </c>
      <c r="E83" s="227">
        <f>E84+E87+E90</f>
        <v>7377688</v>
      </c>
      <c r="F83" s="69">
        <f>F84+F87+F90</f>
        <v>4226394</v>
      </c>
      <c r="G83" s="69">
        <f>(F83*100)/E83</f>
        <v>57.28615793999421</v>
      </c>
    </row>
    <row r="84" spans="1:7" ht="15.75">
      <c r="A84" s="96"/>
      <c r="B84" s="56">
        <v>75801</v>
      </c>
      <c r="C84" s="25"/>
      <c r="D84" s="71" t="s">
        <v>74</v>
      </c>
      <c r="E84" s="225">
        <f>SUM(E85)</f>
        <v>4658783</v>
      </c>
      <c r="F84" s="27">
        <f>SUM(F85)</f>
        <v>2866944</v>
      </c>
      <c r="G84" s="27">
        <f>(F84*100)/E84</f>
        <v>61.53847474758966</v>
      </c>
    </row>
    <row r="85" spans="1:7" ht="15.75">
      <c r="A85" s="70"/>
      <c r="B85" s="30"/>
      <c r="C85" s="31" t="s">
        <v>75</v>
      </c>
      <c r="D85" s="72" t="s">
        <v>76</v>
      </c>
      <c r="E85" s="225">
        <v>4658783</v>
      </c>
      <c r="F85" s="33">
        <v>2866944</v>
      </c>
      <c r="G85" s="28">
        <f>(F85*100)/E85</f>
        <v>61.53847474758966</v>
      </c>
    </row>
    <row r="86" spans="1:7" ht="15.75">
      <c r="A86" s="70"/>
      <c r="B86" s="97"/>
      <c r="C86" s="31"/>
      <c r="D86" s="72"/>
      <c r="E86" s="222"/>
      <c r="F86" s="33"/>
      <c r="G86" s="33"/>
    </row>
    <row r="87" spans="1:7" ht="15.75">
      <c r="A87" s="70"/>
      <c r="B87" s="98">
        <v>75807</v>
      </c>
      <c r="C87" s="25"/>
      <c r="D87" s="71" t="s">
        <v>77</v>
      </c>
      <c r="E87" s="225">
        <f>SUM(E88)</f>
        <v>2553747</v>
      </c>
      <c r="F87" s="27">
        <f>SUM(F88)</f>
        <v>1276872</v>
      </c>
      <c r="G87" s="27">
        <f>(F87*100)/E87</f>
        <v>49.99994126277975</v>
      </c>
    </row>
    <row r="88" spans="1:7" ht="15.75">
      <c r="A88" s="70"/>
      <c r="B88" s="97"/>
      <c r="C88" s="31" t="s">
        <v>75</v>
      </c>
      <c r="D88" s="72" t="s">
        <v>76</v>
      </c>
      <c r="E88" s="222">
        <v>2553747</v>
      </c>
      <c r="F88" s="33">
        <v>1276872</v>
      </c>
      <c r="G88" s="28">
        <f>(F88*100)/E88</f>
        <v>49.99994126277975</v>
      </c>
    </row>
    <row r="89" spans="1:7" ht="15.75">
      <c r="A89" s="70"/>
      <c r="B89" s="97"/>
      <c r="C89" s="31"/>
      <c r="D89" s="72"/>
      <c r="E89" s="222"/>
      <c r="F89" s="33"/>
      <c r="G89" s="33"/>
    </row>
    <row r="90" spans="1:7" ht="15.75">
      <c r="A90" s="70"/>
      <c r="B90" s="98">
        <v>75831</v>
      </c>
      <c r="C90" s="99"/>
      <c r="D90" s="71" t="s">
        <v>78</v>
      </c>
      <c r="E90" s="225">
        <f>SUM(E91)</f>
        <v>165158</v>
      </c>
      <c r="F90" s="27">
        <f>SUM(F91)</f>
        <v>82578</v>
      </c>
      <c r="G90" s="27">
        <f>(F90*100)/E90</f>
        <v>49.99939451918769</v>
      </c>
    </row>
    <row r="91" spans="1:7" ht="15.75">
      <c r="A91" s="70"/>
      <c r="B91" s="97"/>
      <c r="C91" s="31" t="s">
        <v>75</v>
      </c>
      <c r="D91" s="72" t="s">
        <v>76</v>
      </c>
      <c r="E91" s="222">
        <v>165158</v>
      </c>
      <c r="F91" s="33">
        <v>82578</v>
      </c>
      <c r="G91" s="28">
        <f>(F91*100)/E91</f>
        <v>49.99939451918769</v>
      </c>
    </row>
    <row r="92" spans="1:7" ht="16.5" thickBot="1">
      <c r="A92" s="73"/>
      <c r="B92" s="100"/>
      <c r="C92" s="61"/>
      <c r="D92" s="62"/>
      <c r="E92" s="226"/>
      <c r="F92" s="64"/>
      <c r="G92" s="64"/>
    </row>
    <row r="93" spans="1:7" ht="15.75">
      <c r="A93" s="70">
        <v>801</v>
      </c>
      <c r="B93" s="101"/>
      <c r="C93" s="87"/>
      <c r="D93" s="68" t="s">
        <v>79</v>
      </c>
      <c r="E93" s="227">
        <f>E94+E104+E100+E106</f>
        <v>375142</v>
      </c>
      <c r="F93" s="27">
        <f>SUM(F94+F100+F104+F106)</f>
        <v>190536.39</v>
      </c>
      <c r="G93" s="69">
        <f aca="true" t="shared" si="3" ref="G93:G100">(F93*100)/E93</f>
        <v>50.790471341518675</v>
      </c>
    </row>
    <row r="94" spans="1:7" ht="15.75">
      <c r="A94" s="70"/>
      <c r="B94" s="98">
        <v>80101</v>
      </c>
      <c r="C94" s="25"/>
      <c r="D94" s="71" t="s">
        <v>80</v>
      </c>
      <c r="E94" s="225">
        <f>SUM(E96:E99)</f>
        <v>23000</v>
      </c>
      <c r="F94" s="27">
        <f>SUM(F95:F99)</f>
        <v>9882.4</v>
      </c>
      <c r="G94" s="27">
        <f t="shared" si="3"/>
        <v>42.96695652173913</v>
      </c>
    </row>
    <row r="95" spans="1:7" ht="15.75">
      <c r="A95" s="70"/>
      <c r="B95" s="98"/>
      <c r="C95" s="31" t="s">
        <v>10</v>
      </c>
      <c r="D95" s="72" t="s">
        <v>11</v>
      </c>
      <c r="E95" s="222"/>
      <c r="F95" s="33">
        <v>34.8</v>
      </c>
      <c r="G95" s="33">
        <v>0</v>
      </c>
    </row>
    <row r="96" spans="1:7" ht="30.75">
      <c r="A96" s="70"/>
      <c r="B96" s="102"/>
      <c r="C96" s="84" t="s">
        <v>24</v>
      </c>
      <c r="D96" s="32" t="s">
        <v>25</v>
      </c>
      <c r="E96" s="222">
        <v>13000</v>
      </c>
      <c r="F96" s="28">
        <v>8612.86</v>
      </c>
      <c r="G96" s="28">
        <f t="shared" si="3"/>
        <v>66.25276923076923</v>
      </c>
    </row>
    <row r="97" spans="1:7" ht="15.75">
      <c r="A97" s="70"/>
      <c r="B97" s="102"/>
      <c r="C97" s="84" t="s">
        <v>27</v>
      </c>
      <c r="D97" s="32" t="s">
        <v>28</v>
      </c>
      <c r="E97" s="222">
        <v>2000</v>
      </c>
      <c r="F97" s="28">
        <v>1234.74</v>
      </c>
      <c r="G97" s="28">
        <f t="shared" si="3"/>
        <v>61.737</v>
      </c>
    </row>
    <row r="98" spans="1:7" ht="15.75">
      <c r="A98" s="70"/>
      <c r="B98" s="102"/>
      <c r="C98" s="84" t="s">
        <v>29</v>
      </c>
      <c r="D98" s="32" t="s">
        <v>35</v>
      </c>
      <c r="E98" s="222">
        <v>2000</v>
      </c>
      <c r="F98" s="28">
        <v>0</v>
      </c>
      <c r="G98" s="28">
        <f t="shared" si="3"/>
        <v>0</v>
      </c>
    </row>
    <row r="99" spans="1:7" ht="30.75">
      <c r="A99" s="70"/>
      <c r="B99" s="102"/>
      <c r="C99" s="84" t="s">
        <v>106</v>
      </c>
      <c r="D99" s="119" t="s">
        <v>87</v>
      </c>
      <c r="E99" s="222">
        <v>6000</v>
      </c>
      <c r="F99" s="28">
        <v>0</v>
      </c>
      <c r="G99" s="28">
        <f t="shared" si="3"/>
        <v>0</v>
      </c>
    </row>
    <row r="100" spans="1:7" ht="15.75">
      <c r="A100" s="70"/>
      <c r="B100" s="98">
        <v>80104</v>
      </c>
      <c r="C100" s="175"/>
      <c r="D100" s="176" t="s">
        <v>108</v>
      </c>
      <c r="E100" s="225">
        <f>SUM(E101:E102)</f>
        <v>155749</v>
      </c>
      <c r="F100" s="27">
        <f>SUM(F101:F102)</f>
        <v>0</v>
      </c>
      <c r="G100" s="27">
        <f t="shared" si="3"/>
        <v>0</v>
      </c>
    </row>
    <row r="101" spans="1:7" ht="90">
      <c r="A101" s="70"/>
      <c r="B101" s="102"/>
      <c r="C101" s="51">
        <v>2008</v>
      </c>
      <c r="D101" s="103" t="s">
        <v>109</v>
      </c>
      <c r="E101" s="222">
        <v>132398</v>
      </c>
      <c r="F101" s="28">
        <v>0</v>
      </c>
      <c r="G101" s="28">
        <v>0</v>
      </c>
    </row>
    <row r="102" spans="1:7" ht="90">
      <c r="A102" s="70"/>
      <c r="B102" s="102"/>
      <c r="C102" s="51">
        <v>2009</v>
      </c>
      <c r="D102" s="103" t="s">
        <v>109</v>
      </c>
      <c r="E102" s="222">
        <v>23351</v>
      </c>
      <c r="F102" s="28">
        <v>0</v>
      </c>
      <c r="G102" s="28">
        <v>0</v>
      </c>
    </row>
    <row r="103" spans="1:7" ht="15.75">
      <c r="A103" s="70"/>
      <c r="B103" s="97"/>
      <c r="C103" s="31"/>
      <c r="D103" s="57"/>
      <c r="E103" s="222"/>
      <c r="F103" s="28"/>
      <c r="G103" s="28"/>
    </row>
    <row r="104" spans="1:7" ht="15.75">
      <c r="A104" s="70"/>
      <c r="B104" s="98">
        <v>80148</v>
      </c>
      <c r="C104" s="25"/>
      <c r="D104" s="26" t="s">
        <v>94</v>
      </c>
      <c r="E104" s="225">
        <f>SUM(E105:E105)</f>
        <v>50000</v>
      </c>
      <c r="F104" s="27">
        <f>SUM(F105:F105)</f>
        <v>32720.99</v>
      </c>
      <c r="G104" s="50">
        <f>(F104*100)/E104</f>
        <v>65.44198</v>
      </c>
    </row>
    <row r="105" spans="1:7" ht="15.75">
      <c r="A105" s="70"/>
      <c r="B105" s="97"/>
      <c r="C105" s="31" t="s">
        <v>81</v>
      </c>
      <c r="D105" s="57" t="s">
        <v>82</v>
      </c>
      <c r="E105" s="222">
        <v>50000</v>
      </c>
      <c r="F105" s="28">
        <v>32720.99</v>
      </c>
      <c r="G105" s="28">
        <f>(F105*100)/E105</f>
        <v>65.44198</v>
      </c>
    </row>
    <row r="106" spans="1:7" ht="15.75">
      <c r="A106" s="70"/>
      <c r="B106" s="178">
        <v>80195</v>
      </c>
      <c r="C106" s="166"/>
      <c r="D106" s="167" t="s">
        <v>13</v>
      </c>
      <c r="E106" s="236">
        <f>SUM(E107:E108)</f>
        <v>146393</v>
      </c>
      <c r="F106" s="168">
        <f>SUM(F107:F108)</f>
        <v>147933</v>
      </c>
      <c r="G106" s="28">
        <f>(F106*100)/E106</f>
        <v>101.05196286707698</v>
      </c>
    </row>
    <row r="107" spans="1:7" ht="90">
      <c r="A107" s="70"/>
      <c r="B107" s="177"/>
      <c r="C107" s="59" t="s">
        <v>110</v>
      </c>
      <c r="D107" s="103" t="s">
        <v>109</v>
      </c>
      <c r="E107" s="228">
        <v>124434.05</v>
      </c>
      <c r="F107" s="63">
        <v>125743.05</v>
      </c>
      <c r="G107" s="28">
        <f>(F107*100)/E107</f>
        <v>101.05196286707698</v>
      </c>
    </row>
    <row r="108" spans="1:7" ht="90">
      <c r="A108" s="70"/>
      <c r="B108" s="177"/>
      <c r="C108" s="59" t="s">
        <v>95</v>
      </c>
      <c r="D108" s="103" t="s">
        <v>109</v>
      </c>
      <c r="E108" s="228">
        <v>21958.95</v>
      </c>
      <c r="F108" s="63">
        <v>22189.95</v>
      </c>
      <c r="G108" s="28">
        <f>(F108*100)/E108</f>
        <v>101.05196286707698</v>
      </c>
    </row>
    <row r="109" spans="1:7" ht="16.5" thickBot="1">
      <c r="A109" s="73"/>
      <c r="B109" s="105"/>
      <c r="C109" s="109"/>
      <c r="D109" s="106"/>
      <c r="E109" s="226"/>
      <c r="F109" s="74"/>
      <c r="G109" s="107"/>
    </row>
    <row r="110" spans="1:7" ht="21.75" customHeight="1">
      <c r="A110" s="70">
        <v>852</v>
      </c>
      <c r="B110" s="101"/>
      <c r="C110" s="79"/>
      <c r="D110" s="68" t="s">
        <v>84</v>
      </c>
      <c r="E110" s="238">
        <f>E111+E120+E125+E128+E116+E122</f>
        <v>2116000</v>
      </c>
      <c r="F110" s="110">
        <f>F111+F120+F125+F128+F116+F122</f>
        <v>1097499.38</v>
      </c>
      <c r="G110" s="28">
        <f>(F110*100)/E110</f>
        <v>51.866700378071826</v>
      </c>
    </row>
    <row r="111" spans="1:7" ht="51" customHeight="1">
      <c r="A111" s="70"/>
      <c r="B111" s="98">
        <v>85212</v>
      </c>
      <c r="C111" s="82"/>
      <c r="D111" s="26" t="s">
        <v>85</v>
      </c>
      <c r="E111" s="239">
        <f>SUM(E113:E114)</f>
        <v>1891000</v>
      </c>
      <c r="F111" s="111">
        <f>SUM(F112:F114)</f>
        <v>965728.38</v>
      </c>
      <c r="G111" s="28">
        <f>(F111*100)/E111</f>
        <v>51.06971866737176</v>
      </c>
    </row>
    <row r="112" spans="1:7" ht="51" customHeight="1">
      <c r="A112" s="70"/>
      <c r="B112" s="98"/>
      <c r="C112" s="169" t="s">
        <v>10</v>
      </c>
      <c r="D112" s="32" t="s">
        <v>113</v>
      </c>
      <c r="E112" s="240">
        <v>0</v>
      </c>
      <c r="F112" s="114">
        <v>8.8</v>
      </c>
      <c r="G112" s="28">
        <v>0</v>
      </c>
    </row>
    <row r="113" spans="1:7" ht="45.75">
      <c r="A113" s="70"/>
      <c r="B113" s="97"/>
      <c r="C113" s="31" t="s">
        <v>14</v>
      </c>
      <c r="D113" s="32" t="s">
        <v>32</v>
      </c>
      <c r="E113" s="240">
        <v>1881000</v>
      </c>
      <c r="F113" s="85">
        <v>958000</v>
      </c>
      <c r="G113" s="28">
        <f>(F113*100)/E113</f>
        <v>50.930356193514086</v>
      </c>
    </row>
    <row r="114" spans="1:7" ht="47.25" customHeight="1">
      <c r="A114" s="70"/>
      <c r="B114" s="97"/>
      <c r="C114" s="77">
        <v>2360</v>
      </c>
      <c r="D114" s="57" t="s">
        <v>33</v>
      </c>
      <c r="E114" s="240">
        <v>10000</v>
      </c>
      <c r="F114" s="85">
        <v>7719.58</v>
      </c>
      <c r="G114" s="28">
        <f>(F114*100)/E114</f>
        <v>77.1958</v>
      </c>
    </row>
    <row r="115" spans="1:7" ht="15.75">
      <c r="A115" s="70"/>
      <c r="B115" s="97"/>
      <c r="C115" s="31"/>
      <c r="D115" s="104"/>
      <c r="E115" s="240"/>
      <c r="F115" s="85"/>
      <c r="G115" s="112"/>
    </row>
    <row r="116" spans="1:7" ht="97.5" customHeight="1">
      <c r="A116" s="70"/>
      <c r="B116" s="179">
        <v>85213</v>
      </c>
      <c r="C116" s="180"/>
      <c r="D116" s="181" t="s">
        <v>114</v>
      </c>
      <c r="E116" s="241">
        <f>SUM(E117:E118)</f>
        <v>7500</v>
      </c>
      <c r="F116" s="182">
        <f>SUM(F117:F118)</f>
        <v>4638</v>
      </c>
      <c r="G116" s="140">
        <f>(F116*100)/E116</f>
        <v>61.84</v>
      </c>
    </row>
    <row r="117" spans="1:7" ht="51.75" customHeight="1">
      <c r="A117" s="70"/>
      <c r="B117" s="141"/>
      <c r="C117" s="139" t="s">
        <v>14</v>
      </c>
      <c r="D117" s="32" t="s">
        <v>32</v>
      </c>
      <c r="E117" s="242">
        <v>1000</v>
      </c>
      <c r="F117" s="142">
        <v>598</v>
      </c>
      <c r="G117" s="140">
        <f>(F117*100)/E117</f>
        <v>59.8</v>
      </c>
    </row>
    <row r="118" spans="1:7" ht="51.75" customHeight="1">
      <c r="A118" s="70"/>
      <c r="B118" s="141"/>
      <c r="C118" s="139" t="s">
        <v>106</v>
      </c>
      <c r="D118" s="57" t="s">
        <v>87</v>
      </c>
      <c r="E118" s="242">
        <v>6500</v>
      </c>
      <c r="F118" s="142">
        <v>4040</v>
      </c>
      <c r="G118" s="140">
        <f>(F118*100)/E118</f>
        <v>62.15384615384615</v>
      </c>
    </row>
    <row r="119" spans="1:7" ht="13.5" customHeight="1">
      <c r="A119" s="70"/>
      <c r="B119" s="97"/>
      <c r="C119" s="31"/>
      <c r="D119" s="113"/>
      <c r="E119" s="240"/>
      <c r="F119" s="85"/>
      <c r="G119" s="112"/>
    </row>
    <row r="120" spans="1:7" ht="15.75">
      <c r="A120" s="70"/>
      <c r="B120" s="98">
        <v>85214</v>
      </c>
      <c r="C120" s="76"/>
      <c r="D120" s="71" t="s">
        <v>86</v>
      </c>
      <c r="E120" s="239">
        <f>SUM(E121:E121)</f>
        <v>25000</v>
      </c>
      <c r="F120" s="111">
        <f>SUM(F121:F121)</f>
        <v>14700</v>
      </c>
      <c r="G120" s="27">
        <f>(F120*100)/E120</f>
        <v>58.8</v>
      </c>
    </row>
    <row r="121" spans="1:7" ht="30.75">
      <c r="A121" s="70"/>
      <c r="B121" s="97"/>
      <c r="C121" s="77">
        <v>2030</v>
      </c>
      <c r="D121" s="57" t="s">
        <v>87</v>
      </c>
      <c r="E121" s="240">
        <v>25000</v>
      </c>
      <c r="F121" s="114">
        <v>14700</v>
      </c>
      <c r="G121" s="28">
        <f>(F121*100)/E121</f>
        <v>58.8</v>
      </c>
    </row>
    <row r="122" spans="1:7" ht="15.75">
      <c r="A122" s="70"/>
      <c r="B122" s="98">
        <v>85216</v>
      </c>
      <c r="C122" s="76"/>
      <c r="D122" s="26" t="s">
        <v>115</v>
      </c>
      <c r="E122" s="239">
        <f>SUM(E123)</f>
        <v>79000</v>
      </c>
      <c r="F122" s="111">
        <f>SUM(F123)</f>
        <v>44851</v>
      </c>
      <c r="G122" s="28">
        <f>(F122*100)/E122</f>
        <v>56.77341772151899</v>
      </c>
    </row>
    <row r="123" spans="1:7" ht="30.75">
      <c r="A123" s="70"/>
      <c r="B123" s="97"/>
      <c r="C123" s="77">
        <v>2030</v>
      </c>
      <c r="D123" s="57" t="s">
        <v>87</v>
      </c>
      <c r="E123" s="240">
        <v>79000</v>
      </c>
      <c r="F123" s="114">
        <v>44851</v>
      </c>
      <c r="G123" s="28">
        <f>(F123*100)/E123</f>
        <v>56.77341772151899</v>
      </c>
    </row>
    <row r="124" spans="1:7" ht="15.75">
      <c r="A124" s="70"/>
      <c r="B124" s="97"/>
      <c r="C124" s="77"/>
      <c r="D124" s="57"/>
      <c r="E124" s="240"/>
      <c r="F124" s="114"/>
      <c r="G124" s="112"/>
    </row>
    <row r="125" spans="1:7" ht="15.75">
      <c r="A125" s="70"/>
      <c r="B125" s="98">
        <v>85219</v>
      </c>
      <c r="C125" s="76"/>
      <c r="D125" s="71" t="s">
        <v>88</v>
      </c>
      <c r="E125" s="239">
        <f>SUM(E126:E126)</f>
        <v>75000</v>
      </c>
      <c r="F125" s="111">
        <f>SUM(F126:F126)</f>
        <v>43582</v>
      </c>
      <c r="G125" s="27">
        <f>(F125*100)/E125</f>
        <v>58.10933333333333</v>
      </c>
    </row>
    <row r="126" spans="1:7" ht="30.75">
      <c r="A126" s="70"/>
      <c r="B126" s="98"/>
      <c r="C126" s="115" t="s">
        <v>106</v>
      </c>
      <c r="D126" s="57" t="s">
        <v>87</v>
      </c>
      <c r="E126" s="240">
        <v>75000</v>
      </c>
      <c r="F126" s="117">
        <v>43582</v>
      </c>
      <c r="G126" s="28">
        <f>(F126*100)/E126</f>
        <v>58.10933333333333</v>
      </c>
    </row>
    <row r="127" spans="1:7" ht="15.75">
      <c r="A127" s="70"/>
      <c r="B127" s="97"/>
      <c r="C127" s="118"/>
      <c r="D127" s="116"/>
      <c r="E127" s="240"/>
      <c r="F127" s="117"/>
      <c r="G127" s="112"/>
    </row>
    <row r="128" spans="1:7" ht="15.75">
      <c r="A128" s="70"/>
      <c r="B128" s="98">
        <v>85295</v>
      </c>
      <c r="C128" s="25"/>
      <c r="D128" s="26" t="s">
        <v>13</v>
      </c>
      <c r="E128" s="239">
        <f>SUM(E129:E129)</f>
        <v>38500</v>
      </c>
      <c r="F128" s="111">
        <f>SUM(F129:F129)</f>
        <v>24000</v>
      </c>
      <c r="G128" s="27">
        <f>(F128*100)/E128</f>
        <v>62.33766233766234</v>
      </c>
    </row>
    <row r="129" spans="1:7" ht="31.5" thickBot="1">
      <c r="A129" s="70"/>
      <c r="B129" s="102"/>
      <c r="C129" s="77">
        <v>2030</v>
      </c>
      <c r="D129" s="57" t="s">
        <v>87</v>
      </c>
      <c r="E129" s="240">
        <v>38500</v>
      </c>
      <c r="F129" s="85">
        <v>24000</v>
      </c>
      <c r="G129" s="28">
        <f>(F129*100)/E129</f>
        <v>62.33766233766234</v>
      </c>
    </row>
    <row r="130" spans="1:7" ht="31.5">
      <c r="A130" s="186">
        <v>853</v>
      </c>
      <c r="B130" s="187"/>
      <c r="C130" s="188"/>
      <c r="D130" s="167" t="s">
        <v>116</v>
      </c>
      <c r="E130" s="243">
        <f>SUM(E131)</f>
        <v>101803.45</v>
      </c>
      <c r="F130" s="189">
        <f>SUM(F131)</f>
        <v>101803.45</v>
      </c>
      <c r="G130" s="168"/>
    </row>
    <row r="131" spans="1:7" ht="15.75">
      <c r="A131" s="70"/>
      <c r="B131" s="178">
        <v>85395</v>
      </c>
      <c r="C131" s="188"/>
      <c r="D131" s="167" t="s">
        <v>13</v>
      </c>
      <c r="E131" s="243">
        <f>SUM(E132:E133)</f>
        <v>101803.45</v>
      </c>
      <c r="F131" s="189">
        <f>SUM(F132:F133)</f>
        <v>101803.45</v>
      </c>
      <c r="G131" s="28">
        <f>(F131*100)/E131</f>
        <v>100</v>
      </c>
    </row>
    <row r="132" spans="1:7" ht="90">
      <c r="A132" s="70"/>
      <c r="B132" s="178"/>
      <c r="C132" s="184">
        <v>2007</v>
      </c>
      <c r="D132" s="103" t="s">
        <v>109</v>
      </c>
      <c r="E132" s="244">
        <v>96684.84</v>
      </c>
      <c r="F132" s="185">
        <v>96684.83</v>
      </c>
      <c r="G132" s="28">
        <f>(F132*100)/E132</f>
        <v>99.99998965711688</v>
      </c>
    </row>
    <row r="133" spans="1:7" ht="90">
      <c r="A133" s="70"/>
      <c r="B133" s="183"/>
      <c r="C133" s="184">
        <v>2009</v>
      </c>
      <c r="D133" s="103" t="s">
        <v>109</v>
      </c>
      <c r="E133" s="244">
        <v>5118.61</v>
      </c>
      <c r="F133" s="185">
        <v>5118.62</v>
      </c>
      <c r="G133" s="28">
        <f>(F133*100)/E133</f>
        <v>100.0001953655387</v>
      </c>
    </row>
    <row r="134" spans="1:7" ht="16.5" thickBot="1">
      <c r="A134" s="73"/>
      <c r="B134" s="105"/>
      <c r="C134" s="120"/>
      <c r="D134" s="121"/>
      <c r="E134" s="245"/>
      <c r="F134" s="122"/>
      <c r="G134" s="74"/>
    </row>
    <row r="135" spans="1:7" ht="15.75">
      <c r="A135" s="70">
        <v>854</v>
      </c>
      <c r="B135" s="123"/>
      <c r="C135" s="124"/>
      <c r="D135" s="88" t="s">
        <v>89</v>
      </c>
      <c r="E135" s="238">
        <f>SUM(E136)</f>
        <v>14122</v>
      </c>
      <c r="F135" s="110">
        <f>SUM(F136)</f>
        <v>14122</v>
      </c>
      <c r="G135" s="69">
        <f>(F135*100)/E135</f>
        <v>100</v>
      </c>
    </row>
    <row r="136" spans="1:7" ht="15.75">
      <c r="A136" s="70"/>
      <c r="B136" s="98">
        <v>85415</v>
      </c>
      <c r="C136" s="76"/>
      <c r="D136" s="71" t="s">
        <v>90</v>
      </c>
      <c r="E136" s="239">
        <f>SUM(E137)</f>
        <v>14122</v>
      </c>
      <c r="F136" s="111">
        <f>SUM(F137)</f>
        <v>14122</v>
      </c>
      <c r="G136" s="27">
        <f>(F136*100)/E136</f>
        <v>100</v>
      </c>
    </row>
    <row r="137" spans="1:7" ht="30.75">
      <c r="A137" s="70"/>
      <c r="B137" s="102"/>
      <c r="C137" s="77">
        <v>2030</v>
      </c>
      <c r="D137" s="57" t="s">
        <v>87</v>
      </c>
      <c r="E137" s="240">
        <v>14122</v>
      </c>
      <c r="F137" s="85">
        <v>14122</v>
      </c>
      <c r="G137" s="28">
        <f>(F137*100)/E137</f>
        <v>100</v>
      </c>
    </row>
    <row r="138" spans="1:7" ht="15.75">
      <c r="A138" s="73"/>
      <c r="B138" s="100"/>
      <c r="C138" s="120"/>
      <c r="D138" s="125"/>
      <c r="E138" s="245"/>
      <c r="F138" s="126"/>
      <c r="G138" s="126"/>
    </row>
    <row r="139" spans="1:7" ht="15.75">
      <c r="A139" s="70">
        <v>900</v>
      </c>
      <c r="B139" s="101"/>
      <c r="C139" s="124"/>
      <c r="D139" s="68" t="s">
        <v>91</v>
      </c>
      <c r="E139" s="238">
        <f>SUM(E140)</f>
        <v>28235</v>
      </c>
      <c r="F139" s="110">
        <f>SUM(F140)</f>
        <v>24274.54</v>
      </c>
      <c r="G139" s="110">
        <f>SUM(G140)</f>
        <v>85.97322472109084</v>
      </c>
    </row>
    <row r="140" spans="1:7" ht="15.75">
      <c r="A140" s="70"/>
      <c r="B140" s="108">
        <v>90095</v>
      </c>
      <c r="C140" s="127"/>
      <c r="D140" s="128" t="s">
        <v>13</v>
      </c>
      <c r="E140" s="239">
        <f>SUM(E141:E142)</f>
        <v>28235</v>
      </c>
      <c r="F140" s="83">
        <f>SUM(F141:F142)</f>
        <v>24274.54</v>
      </c>
      <c r="G140" s="50">
        <f>(F140*100)/E140</f>
        <v>85.97322472109084</v>
      </c>
    </row>
    <row r="141" spans="1:7" ht="15.75">
      <c r="A141" s="70"/>
      <c r="B141" s="108"/>
      <c r="C141" s="31" t="s">
        <v>10</v>
      </c>
      <c r="D141" s="103" t="s">
        <v>11</v>
      </c>
      <c r="E141" s="240">
        <v>8000</v>
      </c>
      <c r="F141" s="85">
        <v>4039.51</v>
      </c>
      <c r="G141" s="50">
        <f>(F141*100)/E141</f>
        <v>50.493875</v>
      </c>
    </row>
    <row r="142" spans="1:7" ht="15.75">
      <c r="A142" s="70"/>
      <c r="B142" s="108"/>
      <c r="C142" s="31" t="s">
        <v>29</v>
      </c>
      <c r="D142" s="103" t="s">
        <v>117</v>
      </c>
      <c r="E142" s="240">
        <v>20235</v>
      </c>
      <c r="F142" s="85">
        <v>20235.03</v>
      </c>
      <c r="G142" s="50">
        <f>(F142*100)/E142</f>
        <v>100.00014825796886</v>
      </c>
    </row>
    <row r="143" spans="1:7" ht="16.5" thickBot="1">
      <c r="A143" s="70"/>
      <c r="B143" s="108"/>
      <c r="C143" s="31"/>
      <c r="D143" s="103"/>
      <c r="E143" s="240"/>
      <c r="F143" s="85"/>
      <c r="G143" s="50"/>
    </row>
    <row r="144" spans="1:7" ht="17.25" thickBot="1" thickTop="1">
      <c r="A144" s="70"/>
      <c r="B144" s="108"/>
      <c r="C144" s="31"/>
      <c r="D144" s="176" t="s">
        <v>121</v>
      </c>
      <c r="E144" s="246">
        <f>SUM(E10+E15+E23+E30+E35+E44+E52+E83+E93+E110+E130+E135+E139)</f>
        <v>14238784.45</v>
      </c>
      <c r="F144" s="13">
        <f>SUM(F10+F15+F23+F30+F35+F44+F52+F83+F93+F110+F130+F135+F139)</f>
        <v>7834184.9799999995</v>
      </c>
      <c r="G144" s="50">
        <f>(F144*100)/E144</f>
        <v>55.02004056252147</v>
      </c>
    </row>
    <row r="145" spans="1:7" ht="17.25" thickBot="1" thickTop="1">
      <c r="A145" s="70"/>
      <c r="B145" s="195"/>
      <c r="C145" s="59"/>
      <c r="D145" s="196"/>
      <c r="E145" s="244"/>
      <c r="F145" s="197"/>
      <c r="G145" s="198"/>
    </row>
    <row r="146" spans="1:7" ht="17.25" thickBot="1" thickTop="1">
      <c r="A146" s="201"/>
      <c r="B146" s="202"/>
      <c r="C146" s="203"/>
      <c r="D146" s="204" t="s">
        <v>119</v>
      </c>
      <c r="E146" s="247"/>
      <c r="F146" s="205"/>
      <c r="G146" s="8"/>
    </row>
    <row r="147" spans="1:7" ht="17.25" thickBot="1" thickTop="1">
      <c r="A147" s="70"/>
      <c r="B147" s="199"/>
      <c r="C147" s="139"/>
      <c r="D147" s="200"/>
      <c r="E147" s="242"/>
      <c r="F147" s="142"/>
      <c r="G147" s="46"/>
    </row>
    <row r="148" spans="1:7" ht="15.75">
      <c r="A148" s="186">
        <v>600</v>
      </c>
      <c r="B148" s="194"/>
      <c r="C148" s="25"/>
      <c r="D148" s="176" t="s">
        <v>16</v>
      </c>
      <c r="E148" s="239">
        <f>SUM(E149)</f>
        <v>67000</v>
      </c>
      <c r="F148" s="111">
        <f>SUM(F149)</f>
        <v>0</v>
      </c>
      <c r="G148" s="50">
        <f aca="true" t="shared" si="4" ref="G148:G157">(F148*100)/E148</f>
        <v>0</v>
      </c>
    </row>
    <row r="149" spans="1:7" ht="16.5" thickBot="1">
      <c r="A149" s="215"/>
      <c r="B149" s="216">
        <v>60016</v>
      </c>
      <c r="C149" s="211"/>
      <c r="D149" s="217" t="s">
        <v>19</v>
      </c>
      <c r="E149" s="248">
        <f>SUM(E150)</f>
        <v>67000</v>
      </c>
      <c r="F149" s="218">
        <f>SUM(F150)</f>
        <v>0</v>
      </c>
      <c r="G149" s="219">
        <f t="shared" si="4"/>
        <v>0</v>
      </c>
    </row>
    <row r="150" spans="1:7" ht="76.5" thickBot="1">
      <c r="A150" s="70"/>
      <c r="B150" s="199"/>
      <c r="C150" s="139" t="s">
        <v>98</v>
      </c>
      <c r="D150" s="214" t="s">
        <v>99</v>
      </c>
      <c r="E150" s="242">
        <v>67000</v>
      </c>
      <c r="F150" s="142">
        <v>0</v>
      </c>
      <c r="G150" s="46">
        <f t="shared" si="4"/>
        <v>0</v>
      </c>
    </row>
    <row r="151" spans="1:7" ht="15.75">
      <c r="A151" s="65">
        <v>700</v>
      </c>
      <c r="B151" s="66"/>
      <c r="C151" s="67"/>
      <c r="D151" s="68" t="s">
        <v>20</v>
      </c>
      <c r="E151" s="239">
        <f>SUM(E152+E154)</f>
        <v>909799</v>
      </c>
      <c r="F151" s="111">
        <f>SUM(F152)</f>
        <v>501688.52</v>
      </c>
      <c r="G151" s="50">
        <f t="shared" si="4"/>
        <v>55.14278648360792</v>
      </c>
    </row>
    <row r="152" spans="1:7" ht="15.75">
      <c r="A152" s="70"/>
      <c r="B152" s="56">
        <v>70005</v>
      </c>
      <c r="C152" s="25"/>
      <c r="D152" s="71" t="s">
        <v>21</v>
      </c>
      <c r="E152" s="239">
        <f>SUM(E153)</f>
        <v>600000</v>
      </c>
      <c r="F152" s="111">
        <f>SUM(F153)</f>
        <v>501688.52</v>
      </c>
      <c r="G152" s="50">
        <f t="shared" si="4"/>
        <v>83.61475333333334</v>
      </c>
    </row>
    <row r="153" spans="1:7" ht="45">
      <c r="A153" s="70"/>
      <c r="B153" s="108"/>
      <c r="C153" s="31" t="s">
        <v>26</v>
      </c>
      <c r="D153" s="103" t="s">
        <v>120</v>
      </c>
      <c r="E153" s="240">
        <v>600000</v>
      </c>
      <c r="F153" s="85">
        <v>501688.52</v>
      </c>
      <c r="G153" s="50">
        <f t="shared" si="4"/>
        <v>83.61475333333334</v>
      </c>
    </row>
    <row r="154" spans="1:7" ht="15.75">
      <c r="A154" s="70"/>
      <c r="B154" s="145">
        <v>70095</v>
      </c>
      <c r="C154" s="166"/>
      <c r="D154" s="173" t="s">
        <v>13</v>
      </c>
      <c r="E154" s="236">
        <f>SUM(E155)</f>
        <v>309799</v>
      </c>
      <c r="F154" s="168">
        <v>0</v>
      </c>
      <c r="G154" s="50">
        <f t="shared" si="4"/>
        <v>0</v>
      </c>
    </row>
    <row r="155" spans="1:7" ht="60.75" thickBot="1">
      <c r="A155" s="70"/>
      <c r="B155" s="58"/>
      <c r="C155" s="59" t="s">
        <v>100</v>
      </c>
      <c r="D155" s="171" t="s">
        <v>83</v>
      </c>
      <c r="E155" s="228">
        <v>309799</v>
      </c>
      <c r="F155" s="146">
        <v>0</v>
      </c>
      <c r="G155" s="50">
        <f t="shared" si="4"/>
        <v>0</v>
      </c>
    </row>
    <row r="156" spans="1:7" ht="15.75">
      <c r="A156" s="65">
        <v>801</v>
      </c>
      <c r="B156" s="101"/>
      <c r="C156" s="87"/>
      <c r="D156" s="68" t="s">
        <v>79</v>
      </c>
      <c r="E156" s="239">
        <f>SUM(E157+E159+E161)</f>
        <v>84040</v>
      </c>
      <c r="F156" s="111">
        <f>SUM(F157+F159+F161)</f>
        <v>0</v>
      </c>
      <c r="G156" s="50">
        <f t="shared" si="4"/>
        <v>0</v>
      </c>
    </row>
    <row r="157" spans="1:7" ht="15.75">
      <c r="A157" s="70"/>
      <c r="B157" s="98">
        <v>80101</v>
      </c>
      <c r="C157" s="25"/>
      <c r="D157" s="71" t="s">
        <v>80</v>
      </c>
      <c r="E157" s="239">
        <f>SUM(E158)</f>
        <v>12500</v>
      </c>
      <c r="F157" s="111">
        <f>SUM(F158)</f>
        <v>0</v>
      </c>
      <c r="G157" s="50">
        <f t="shared" si="4"/>
        <v>0</v>
      </c>
    </row>
    <row r="158" spans="1:7" ht="45">
      <c r="A158" s="70"/>
      <c r="B158" s="108"/>
      <c r="C158" s="51">
        <v>6330</v>
      </c>
      <c r="D158" s="52" t="s">
        <v>107</v>
      </c>
      <c r="E158" s="222">
        <v>12500</v>
      </c>
      <c r="F158" s="28">
        <v>0</v>
      </c>
      <c r="G158" s="28">
        <f>(F158*100)/E158</f>
        <v>0</v>
      </c>
    </row>
    <row r="159" spans="1:7" ht="15.75">
      <c r="A159" s="70"/>
      <c r="B159" s="98">
        <v>80104</v>
      </c>
      <c r="C159" s="175"/>
      <c r="D159" s="176" t="s">
        <v>108</v>
      </c>
      <c r="E159" s="239">
        <f>SUM(E160)</f>
        <v>70000</v>
      </c>
      <c r="F159" s="111">
        <f>SUM(F160)</f>
        <v>0</v>
      </c>
      <c r="G159" s="27">
        <v>0</v>
      </c>
    </row>
    <row r="160" spans="1:7" ht="60">
      <c r="A160" s="70"/>
      <c r="B160" s="102"/>
      <c r="C160" s="51">
        <v>6300</v>
      </c>
      <c r="D160" s="103" t="s">
        <v>83</v>
      </c>
      <c r="E160" s="222">
        <v>70000</v>
      </c>
      <c r="F160" s="28">
        <v>0</v>
      </c>
      <c r="G160" s="28">
        <v>0</v>
      </c>
    </row>
    <row r="161" spans="1:7" ht="15.75">
      <c r="A161" s="70"/>
      <c r="B161" s="178">
        <v>80195</v>
      </c>
      <c r="C161" s="166"/>
      <c r="D161" s="167" t="s">
        <v>13</v>
      </c>
      <c r="E161" s="239">
        <f>SUM(E162:E163)</f>
        <v>1540</v>
      </c>
      <c r="F161" s="111">
        <f>SUM(F162:F163)</f>
        <v>0</v>
      </c>
      <c r="G161" s="27">
        <v>0</v>
      </c>
    </row>
    <row r="162" spans="1:7" ht="90">
      <c r="A162" s="70"/>
      <c r="B162" s="177"/>
      <c r="C162" s="59" t="s">
        <v>111</v>
      </c>
      <c r="D162" s="103" t="s">
        <v>109</v>
      </c>
      <c r="E162" s="228">
        <v>1309</v>
      </c>
      <c r="F162" s="63">
        <v>0</v>
      </c>
      <c r="G162" s="28">
        <f>(F162*100)/E162</f>
        <v>0</v>
      </c>
    </row>
    <row r="163" spans="1:7" ht="90">
      <c r="A163" s="70"/>
      <c r="B163" s="177"/>
      <c r="C163" s="59" t="s">
        <v>112</v>
      </c>
      <c r="D163" s="103" t="s">
        <v>109</v>
      </c>
      <c r="E163" s="228">
        <v>231</v>
      </c>
      <c r="F163" s="63">
        <v>0</v>
      </c>
      <c r="G163" s="28">
        <f>(F163*100)/E163</f>
        <v>0</v>
      </c>
    </row>
    <row r="164" spans="1:7" ht="15.75">
      <c r="A164" s="70"/>
      <c r="B164" s="108"/>
      <c r="C164" s="31"/>
      <c r="D164" s="176" t="s">
        <v>122</v>
      </c>
      <c r="E164" s="239">
        <f>SUM(E148+E151+E156)</f>
        <v>1060839</v>
      </c>
      <c r="F164" s="111">
        <f>SUM(F148+F151+F156)</f>
        <v>501688.52</v>
      </c>
      <c r="G164" s="27">
        <f>(F164*100)/E164</f>
        <v>47.291673854373755</v>
      </c>
    </row>
    <row r="165" spans="1:7" ht="16.5" thickBot="1">
      <c r="A165" s="129"/>
      <c r="B165" s="97"/>
      <c r="C165" s="77"/>
      <c r="D165" s="113"/>
      <c r="E165" s="240"/>
      <c r="F165" s="83"/>
      <c r="G165" s="28"/>
    </row>
    <row r="166" spans="1:7" ht="1.5" customHeight="1">
      <c r="A166" s="70"/>
      <c r="B166" s="130"/>
      <c r="C166" s="131"/>
      <c r="D166" s="132"/>
      <c r="E166" s="249"/>
      <c r="F166" s="133"/>
      <c r="G166" s="134"/>
    </row>
    <row r="167" spans="1:7" ht="25.5" customHeight="1">
      <c r="A167" s="135" t="s">
        <v>92</v>
      </c>
      <c r="B167" s="136"/>
      <c r="C167" s="137"/>
      <c r="D167" s="138"/>
      <c r="E167" s="246">
        <f>SUM(E164+E144)</f>
        <v>15299623.45</v>
      </c>
      <c r="F167" s="13">
        <f>SUM(F164+F144)</f>
        <v>8335873.5</v>
      </c>
      <c r="G167" s="8">
        <f>(F167*100)/E167</f>
        <v>54.48417424939959</v>
      </c>
    </row>
    <row r="168" spans="1:7" ht="12.75">
      <c r="A168" s="9"/>
      <c r="B168" s="10"/>
      <c r="C168" s="10"/>
      <c r="D168" s="10"/>
      <c r="E168" s="10" t="s">
        <v>123</v>
      </c>
      <c r="F168" s="10"/>
      <c r="G168" s="11"/>
    </row>
    <row r="169" spans="1:7" ht="12.75">
      <c r="A169" s="9"/>
      <c r="B169" s="9"/>
      <c r="C169" s="10"/>
      <c r="E169" s="10" t="s">
        <v>124</v>
      </c>
      <c r="F169" s="10"/>
      <c r="G169" s="11"/>
    </row>
    <row r="170" spans="1:7" ht="12.75">
      <c r="A170" s="9"/>
      <c r="B170" s="10"/>
      <c r="G170" s="12"/>
    </row>
    <row r="171" spans="1:2" ht="12.75">
      <c r="A171" s="9"/>
      <c r="B171" s="10"/>
    </row>
    <row r="172" spans="1:2" ht="12.75">
      <c r="A172" s="9"/>
      <c r="B172" s="10"/>
    </row>
    <row r="173" spans="1:2" ht="12.75">
      <c r="A173" s="9"/>
      <c r="B173" s="10"/>
    </row>
    <row r="174" spans="1:2" ht="12.75">
      <c r="A174" s="9"/>
      <c r="B174" s="10"/>
    </row>
    <row r="175" spans="1:2" ht="12.75">
      <c r="A175" s="9"/>
      <c r="B175" s="10"/>
    </row>
    <row r="176" spans="1:2" ht="12.75">
      <c r="A176" s="9"/>
      <c r="B176" s="10"/>
    </row>
    <row r="177" spans="1:2" ht="12.75">
      <c r="A177" s="9"/>
      <c r="B177" s="10"/>
    </row>
    <row r="178" spans="1:2" ht="12.75">
      <c r="A178" s="9"/>
      <c r="B178" s="10"/>
    </row>
    <row r="179" spans="1:2" ht="12.75">
      <c r="A179" s="9"/>
      <c r="B179" s="10"/>
    </row>
    <row r="180" spans="1:2" ht="12.75">
      <c r="A180" s="9"/>
      <c r="B180" s="10"/>
    </row>
    <row r="181" spans="1:2" ht="12.75">
      <c r="A181" s="9"/>
      <c r="B181" s="10"/>
    </row>
    <row r="182" spans="1:2" ht="12.75">
      <c r="A182" s="10"/>
      <c r="B182" s="10"/>
    </row>
  </sheetData>
  <mergeCells count="6">
    <mergeCell ref="A4:G4"/>
    <mergeCell ref="A7:C7"/>
    <mergeCell ref="D7:D8"/>
    <mergeCell ref="E7:E8"/>
    <mergeCell ref="F7:F8"/>
    <mergeCell ref="G7:G8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7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Bogdan</cp:lastModifiedBy>
  <cp:lastPrinted>2010-08-16T07:07:53Z</cp:lastPrinted>
  <dcterms:created xsi:type="dcterms:W3CDTF">2000-11-02T08:00:54Z</dcterms:created>
  <dcterms:modified xsi:type="dcterms:W3CDTF">2011-04-22T09:30:01Z</dcterms:modified>
  <cp:category/>
  <cp:version/>
  <cp:contentType/>
  <cp:contentStatus/>
  <cp:revision>1</cp:revision>
</cp:coreProperties>
</file>